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showInkAnnotation="0" defaultThemeVersion="124226"/>
  <bookViews>
    <workbookView xWindow="-120" yWindow="-120" windowWidth="19440" windowHeight="10440" tabRatio="791"/>
  </bookViews>
  <sheets>
    <sheet name="Input - Claims &amp; Enroll Data" sheetId="55" r:id="rId1"/>
    <sheet name="Input - Relative Values" sheetId="58" r:id="rId2"/>
    <sheet name="Input - Previous Rates" sheetId="67" r:id="rId3"/>
    <sheet name="Calculation - Medical" sheetId="70" r:id="rId4"/>
    <sheet name="Calculation - NetCare" sheetId="72" r:id="rId5"/>
    <sheet name="Calculation - Dental" sheetId="71" r:id="rId6"/>
    <sheet name="Calculation - Composite Rates" sheetId="59" r:id="rId7"/>
    <sheet name="Medical Migration" sheetId="61" r:id="rId8"/>
    <sheet name="Exhibit - Budget Rates" sheetId="65" r:id="rId9"/>
    <sheet name="Exhibit - Contribution Rates" sheetId="66" r:id="rId10"/>
    <sheet name="Exhibit - Contrib Supplement" sheetId="68" r:id="rId11"/>
    <sheet name="Exhibit - 80-20 Summary" sheetId="63" r:id="rId12"/>
    <sheet name="Exhibit - 80-20 Detail non-SFO" sheetId="62" r:id="rId13"/>
    <sheet name="Exhibit - 80-20 Detail SFO" sheetId="73" r:id="rId14"/>
  </sheets>
  <externalReferences>
    <externalReference r:id="rId15"/>
    <externalReference r:id="rId16"/>
    <externalReference r:id="rId17"/>
    <externalReference r:id="rId18"/>
    <externalReference r:id="rId19"/>
    <externalReference r:id="rId20"/>
    <externalReference r:id="rId21"/>
  </externalReferences>
  <definedNames>
    <definedName name="_AMO_UniqueIdentifier" hidden="1">"'2abb3a61-7740-4fa5-847c-5142969fb3f2'"</definedName>
    <definedName name="_Fill" hidden="1">#REF!</definedName>
    <definedName name="_Fill2" hidden="1">#REF!</definedName>
    <definedName name="_Key1" hidden="1">#REF!</definedName>
    <definedName name="_Order1" hidden="1">255</definedName>
    <definedName name="_Order2" hidden="1">255</definedName>
    <definedName name="_Sort" hidden="1">#REF!</definedName>
    <definedName name="_Table1_In1" hidden="1">[1]Worksheets!$X$15</definedName>
    <definedName name="_Table1_Out" hidden="1">#REF!</definedName>
    <definedName name="a" localSheetId="5" hidden="1">{"UM Visits",#N/A,FALSE,"Unmanaged";"UM Dollars per Hour",#N/A,FALSE,"Unmanaged";"UM Hours per Visit",#N/A,FALSE,"Unmanaged";"UM Dollars per Visit",#N/A,FALSE,"Unmanaged";"UM Total Visits",#N/A,FALSE,"Unmanaged";"UM PMPM",#N/A,FALSE,"Unmanaged"}</definedName>
    <definedName name="a" localSheetId="4" hidden="1">{"UM Visits",#N/A,FALSE,"Unmanaged";"UM Dollars per Hour",#N/A,FALSE,"Unmanaged";"UM Hours per Visit",#N/A,FALSE,"Unmanaged";"UM Dollars per Visit",#N/A,FALSE,"Unmanaged";"UM Total Visits",#N/A,FALSE,"Unmanaged";"UM PMPM",#N/A,FALSE,"Unmanaged"}</definedName>
    <definedName name="a" localSheetId="7" hidden="1">{"UM Visits",#N/A,FALSE,"Unmanaged";"UM Dollars per Hour",#N/A,FALSE,"Unmanaged";"UM Hours per Visit",#N/A,FALSE,"Unmanaged";"UM Dollars per Visit",#N/A,FALSE,"Unmanaged";"UM Total Visits",#N/A,FALSE,"Unmanaged";"UM PMPM",#N/A,FALSE,"Unmanaged"}</definedName>
    <definedName name="a" hidden="1">{"UM Visits",#N/A,FALSE,"Unmanaged";"UM Dollars per Hour",#N/A,FALSE,"Unmanaged";"UM Hours per Visit",#N/A,FALSE,"Unmanaged";"UM Dollars per Visit",#N/A,FALSE,"Unmanaged";"UM Total Visits",#N/A,FALSE,"Unmanaged";"UM PMPM",#N/A,FALSE,"Unmanaged"}</definedName>
    <definedName name="Adam_capitation_amt_curr" localSheetId="5" hidden="1">'[2]ePSM Medical Data Page'!$AX$4</definedName>
    <definedName name="Adam_capitation_amt_curr" localSheetId="4" hidden="1">'[2]ePSM Medical Data Page'!$AX$4</definedName>
    <definedName name="Adam_capitation_amt_curr" hidden="1">'[2]ePSM Medical Data Page'!$AX$4</definedName>
    <definedName name="Adam_capitation_amt_prior" localSheetId="5" hidden="1">'[2]ePSM Medical Data Page'!$BA$4</definedName>
    <definedName name="Adam_capitation_amt_prior" localSheetId="4" hidden="1">'[2]ePSM Medical Data Page'!$BA$4</definedName>
    <definedName name="Adam_capitation_amt_prior" hidden="1">'[2]ePSM Medical Data Page'!$BA$4</definedName>
    <definedName name="Adam_premium_amt_curr" localSheetId="5" hidden="1">'[2]ePSM Medical Data Page'!$AX$5</definedName>
    <definedName name="Adam_premium_amt_curr" localSheetId="4" hidden="1">'[2]ePSM Medical Data Page'!$AX$5</definedName>
    <definedName name="Adam_premium_amt_curr" hidden="1">'[2]ePSM Medical Data Page'!$AX$5</definedName>
    <definedName name="Adam_premium_amt_prior" localSheetId="5" hidden="1">'[2]ePSM Medical Data Page'!$BA$5</definedName>
    <definedName name="Adam_premium_amt_prior" localSheetId="4" hidden="1">'[2]ePSM Medical Data Page'!$BA$5</definedName>
    <definedName name="Adam_premium_amt_prior" hidden="1">'[2]ePSM Medical Data Page'!$BA$5</definedName>
    <definedName name="adf_act_emp_fund_paid_curr" localSheetId="5" hidden="1">'[2]ePSM Medical Data Page'!$DQ$3</definedName>
    <definedName name="adf_act_emp_fund_paid_curr" localSheetId="4" hidden="1">'[2]ePSM Medical Data Page'!$DQ$3</definedName>
    <definedName name="adf_act_emp_fund_paid_curr" hidden="1">'[2]ePSM Medical Data Page'!$DQ$3</definedName>
    <definedName name="adf_act_emp_fund_paid_prior" localSheetId="5" hidden="1">'[2]ePSM Medical Data Page'!$DT$3</definedName>
    <definedName name="adf_act_emp_fund_paid_prior" localSheetId="4" hidden="1">'[2]ePSM Medical Data Page'!$DT$3</definedName>
    <definedName name="adf_act_emp_fund_paid_prior" hidden="1">'[2]ePSM Medical Data Page'!$DT$3</definedName>
    <definedName name="adf_act_emp_plus_1_fund_paid_curr" localSheetId="5" hidden="1">'[2]ePSM Medical Data Page'!$DQ$4</definedName>
    <definedName name="adf_act_emp_plus_1_fund_paid_curr" localSheetId="4" hidden="1">'[2]ePSM Medical Data Page'!$DQ$4</definedName>
    <definedName name="adf_act_emp_plus_1_fund_paid_curr" hidden="1">'[2]ePSM Medical Data Page'!$DQ$4</definedName>
    <definedName name="adf_act_emp_plus_1_fund_paid_prior" localSheetId="5" hidden="1">'[2]ePSM Medical Data Page'!$DT$4</definedName>
    <definedName name="adf_act_emp_plus_1_fund_paid_prior" localSheetId="4" hidden="1">'[2]ePSM Medical Data Page'!$DT$4</definedName>
    <definedName name="adf_act_emp_plus_1_fund_paid_prior" hidden="1">'[2]ePSM Medical Data Page'!$DT$4</definedName>
    <definedName name="adf_act_emp_plus_2_fund_paid_curr" localSheetId="5" hidden="1">'[2]ePSM Medical Data Page'!$DQ$5</definedName>
    <definedName name="adf_act_emp_plus_2_fund_paid_curr" localSheetId="4" hidden="1">'[2]ePSM Medical Data Page'!$DQ$5</definedName>
    <definedName name="adf_act_emp_plus_2_fund_paid_curr" hidden="1">'[2]ePSM Medical Data Page'!$DQ$5</definedName>
    <definedName name="adf_act_emp_plus_2_fund_paid_prior" localSheetId="5" hidden="1">'[2]ePSM Medical Data Page'!$DT$5</definedName>
    <definedName name="adf_act_emp_plus_2_fund_paid_prior" localSheetId="4" hidden="1">'[2]ePSM Medical Data Page'!$DT$5</definedName>
    <definedName name="adf_act_emp_plus_2_fund_paid_prior" hidden="1">'[2]ePSM Medical Data Page'!$DT$5</definedName>
    <definedName name="adf_act_emp_plus_fam_fund_paid_curr" localSheetId="5" hidden="1">'[2]ePSM Medical Data Page'!$DQ$6</definedName>
    <definedName name="adf_act_emp_plus_fam_fund_paid_curr" localSheetId="4" hidden="1">'[2]ePSM Medical Data Page'!$DQ$6</definedName>
    <definedName name="adf_act_emp_plus_fam_fund_paid_curr" hidden="1">'[2]ePSM Medical Data Page'!$DQ$6</definedName>
    <definedName name="adf_act_emp_plus_fam_fund_paid_prior" localSheetId="5" hidden="1">'[2]ePSM Medical Data Page'!$DT$6</definedName>
    <definedName name="adf_act_emp_plus_fam_fund_paid_prior" localSheetId="4" hidden="1">'[2]ePSM Medical Data Page'!$DT$6</definedName>
    <definedName name="adf_act_emp_plus_fam_fund_paid_prior" hidden="1">'[2]ePSM Medical Data Page'!$DT$6</definedName>
    <definedName name="adf_act_total_fund_paid_curr" localSheetId="5" hidden="1">'[2]ePSM Medical Data Page'!$DQ$7</definedName>
    <definedName name="adf_act_total_fund_paid_curr" localSheetId="4" hidden="1">'[2]ePSM Medical Data Page'!$DQ$7</definedName>
    <definedName name="adf_act_total_fund_paid_curr" hidden="1">'[2]ePSM Medical Data Page'!$DQ$7</definedName>
    <definedName name="adf_act_total_fund_paid_prior" localSheetId="5" hidden="1">'[2]ePSM Medical Data Page'!$DT$7</definedName>
    <definedName name="adf_act_total_fund_paid_prior" localSheetId="4" hidden="1">'[2]ePSM Medical Data Page'!$DT$7</definedName>
    <definedName name="adf_act_total_fund_paid_prior" hidden="1">'[2]ePSM Medical Data Page'!$DT$7</definedName>
    <definedName name="ADF_Activity_By_Tier_Range" localSheetId="4" hidden="1">#REF!</definedName>
    <definedName name="ADF_Activity_By_Tier_Range" hidden="1">#REF!</definedName>
    <definedName name="ADF_Activity_Detail_Range" localSheetId="4" hidden="1">#REF!</definedName>
    <definedName name="ADF_Activity_Detail_Range" hidden="1">#REF!</definedName>
    <definedName name="ADF_Fund_Report_Range" localSheetId="4" hidden="1">#REF!</definedName>
    <definedName name="ADF_Fund_Report_Range" hidden="1">#REF!</definedName>
    <definedName name="adf_term_emp_fund_paid_curr" localSheetId="5" hidden="1">'[2]ePSM Medical Data Page'!$DQ$8</definedName>
    <definedName name="adf_term_emp_fund_paid_curr" localSheetId="4" hidden="1">'[2]ePSM Medical Data Page'!$DQ$8</definedName>
    <definedName name="adf_term_emp_fund_paid_curr" hidden="1">'[2]ePSM Medical Data Page'!$DQ$8</definedName>
    <definedName name="adf_term_emp_fund_paid_prior" localSheetId="5" hidden="1">'[2]ePSM Medical Data Page'!$DT$8</definedName>
    <definedName name="adf_term_emp_fund_paid_prior" localSheetId="4" hidden="1">'[2]ePSM Medical Data Page'!$DT$8</definedName>
    <definedName name="adf_term_emp_fund_paid_prior" hidden="1">'[2]ePSM Medical Data Page'!$DT$8</definedName>
    <definedName name="adf_term_emp_plus_1_fund_paid_curr" localSheetId="5" hidden="1">'[2]ePSM Medical Data Page'!$DQ$9</definedName>
    <definedName name="adf_term_emp_plus_1_fund_paid_curr" localSheetId="4" hidden="1">'[2]ePSM Medical Data Page'!$DQ$9</definedName>
    <definedName name="adf_term_emp_plus_1_fund_paid_curr" hidden="1">'[2]ePSM Medical Data Page'!$DQ$9</definedName>
    <definedName name="adf_term_emp_plus_1_fund_paid_prior" localSheetId="5" hidden="1">'[2]ePSM Medical Data Page'!$DT$9</definedName>
    <definedName name="adf_term_emp_plus_1_fund_paid_prior" localSheetId="4" hidden="1">'[2]ePSM Medical Data Page'!$DT$9</definedName>
    <definedName name="adf_term_emp_plus_1_fund_paid_prior" hidden="1">'[2]ePSM Medical Data Page'!$DT$9</definedName>
    <definedName name="adf_term_emp_plus_2_fund_paid_curr" localSheetId="5" hidden="1">'[2]ePSM Medical Data Page'!$DQ$10</definedName>
    <definedName name="adf_term_emp_plus_2_fund_paid_curr" localSheetId="4" hidden="1">'[2]ePSM Medical Data Page'!$DQ$10</definedName>
    <definedName name="adf_term_emp_plus_2_fund_paid_curr" hidden="1">'[2]ePSM Medical Data Page'!$DQ$10</definedName>
    <definedName name="adf_term_emp_plus_2_fund_paid_prior" localSheetId="5" hidden="1">'[2]ePSM Medical Data Page'!$DT$10</definedName>
    <definedName name="adf_term_emp_plus_2_fund_paid_prior" localSheetId="4" hidden="1">'[2]ePSM Medical Data Page'!$DT$10</definedName>
    <definedName name="adf_term_emp_plus_2_fund_paid_prior" hidden="1">'[2]ePSM Medical Data Page'!$DT$10</definedName>
    <definedName name="adf_term_emp_plus_fam_fund_paid_curr" localSheetId="5" hidden="1">'[2]ePSM Medical Data Page'!$DQ$11</definedName>
    <definedName name="adf_term_emp_plus_fam_fund_paid_curr" localSheetId="4" hidden="1">'[2]ePSM Medical Data Page'!$DQ$11</definedName>
    <definedName name="adf_term_emp_plus_fam_fund_paid_curr" hidden="1">'[2]ePSM Medical Data Page'!$DQ$11</definedName>
    <definedName name="adf_term_emp_plus_fam_fund_paid_prior" localSheetId="5" hidden="1">'[2]ePSM Medical Data Page'!$DT$11</definedName>
    <definedName name="adf_term_emp_plus_fam_fund_paid_prior" localSheetId="4" hidden="1">'[2]ePSM Medical Data Page'!$DT$11</definedName>
    <definedName name="adf_term_emp_plus_fam_fund_paid_prior" hidden="1">'[2]ePSM Medical Data Page'!$DT$11</definedName>
    <definedName name="adf_term_total_fund_paid_curr" localSheetId="5" hidden="1">'[2]ePSM Medical Data Page'!$DQ$12</definedName>
    <definedName name="adf_term_total_fund_paid_curr" localSheetId="4" hidden="1">'[2]ePSM Medical Data Page'!$DQ$12</definedName>
    <definedName name="adf_term_total_fund_paid_curr" hidden="1">'[2]ePSM Medical Data Page'!$DQ$12</definedName>
    <definedName name="adf_term_total_fund_paid_prior" localSheetId="5" hidden="1">'[2]ePSM Medical Data Page'!$DT$12</definedName>
    <definedName name="adf_term_total_fund_paid_prior" localSheetId="4" hidden="1">'[2]ePSM Medical Data Page'!$DT$12</definedName>
    <definedName name="adf_term_total_fund_paid_prior" hidden="1">'[2]ePSM Medical Data Page'!$DT$12</definedName>
    <definedName name="adf_termed_tier1_active_employee_curr" localSheetId="5" hidden="1">'[2]ePSM Member Data Page'!$AN$93</definedName>
    <definedName name="adf_termed_tier1_active_employee_curr" localSheetId="4" hidden="1">'[2]ePSM Member Data Page'!$AN$93</definedName>
    <definedName name="adf_termed_tier1_active_employee_curr" hidden="1">'[2]ePSM Member Data Page'!$AN$93</definedName>
    <definedName name="adf_termed_tier1_cr_claim_paid_with_cr_funds_curr" localSheetId="5" hidden="1">'[2]ePSM Member Data Page'!$AN$98</definedName>
    <definedName name="adf_termed_tier1_cr_claim_paid_with_cr_funds_curr" localSheetId="4" hidden="1">'[2]ePSM Member Data Page'!$AN$98</definedName>
    <definedName name="adf_termed_tier1_cr_claim_paid_with_cr_funds_curr" hidden="1">'[2]ePSM Member Data Page'!$AN$98</definedName>
    <definedName name="adf_termed_tier1_cr_clm_paid_with_rollover_funds_curr" localSheetId="5" hidden="1">'[2]ePSM Member Data Page'!$AN$99</definedName>
    <definedName name="adf_termed_tier1_cr_clm_paid_with_rollover_funds_curr" localSheetId="4" hidden="1">'[2]ePSM Member Data Page'!$AN$99</definedName>
    <definedName name="adf_termed_tier1_cr_clm_paid_with_rollover_funds_curr" hidden="1">'[2]ePSM Member Data Page'!$AN$99</definedName>
    <definedName name="adf_termed_tier1_cr_fund_remaining_curr" localSheetId="5" hidden="1">'[2]ePSM Member Data Page'!$AN$100</definedName>
    <definedName name="adf_termed_tier1_cr_fund_remaining_curr" localSheetId="4" hidden="1">'[2]ePSM Member Data Page'!$AN$100</definedName>
    <definedName name="adf_termed_tier1_cr_fund_remaining_curr" hidden="1">'[2]ePSM Member Data Page'!$AN$100</definedName>
    <definedName name="adf_termed_tier1_cr_year_initial_fund_curr" localSheetId="5" hidden="1">'[2]ePSM Member Data Page'!$AN$95</definedName>
    <definedName name="adf_termed_tier1_cr_year_initial_fund_curr" localSheetId="4" hidden="1">'[2]ePSM Member Data Page'!$AN$95</definedName>
    <definedName name="adf_termed_tier1_cr_year_initial_fund_curr" hidden="1">'[2]ePSM Member Data Page'!$AN$95</definedName>
    <definedName name="adf_termed_tier1_emp_0_spend_curr" localSheetId="5" hidden="1">'[2]ePSM Member Data Page'!$AN$107</definedName>
    <definedName name="adf_termed_tier1_emp_0_spend_curr" localSheetId="4" hidden="1">'[2]ePSM Member Data Page'!$AN$107</definedName>
    <definedName name="adf_termed_tier1_emp_0_spend_curr" hidden="1">'[2]ePSM Member Data Page'!$AN$107</definedName>
    <definedName name="adf_termed_tier1_emp_100_spend_curr" localSheetId="5" hidden="1">'[2]ePSM Member Data Page'!$AN$102</definedName>
    <definedName name="adf_termed_tier1_emp_100_spend_curr" localSheetId="4" hidden="1">'[2]ePSM Member Data Page'!$AN$102</definedName>
    <definedName name="adf_termed_tier1_emp_100_spend_curr" hidden="1">'[2]ePSM Member Data Page'!$AN$102</definedName>
    <definedName name="adf_termed_tier1_emp_24_1_spend_curr" localSheetId="5" hidden="1">'[2]ePSM Member Data Page'!$AN$106</definedName>
    <definedName name="adf_termed_tier1_emp_24_1_spend_curr" localSheetId="4" hidden="1">'[2]ePSM Member Data Page'!$AN$106</definedName>
    <definedName name="adf_termed_tier1_emp_24_1_spend_curr" hidden="1">'[2]ePSM Member Data Page'!$AN$106</definedName>
    <definedName name="adf_termed_tier1_emp_49_25_spend_curr" localSheetId="5" hidden="1">'[2]ePSM Member Data Page'!$AN$105</definedName>
    <definedName name="adf_termed_tier1_emp_49_25_spend_curr" localSheetId="4" hidden="1">'[2]ePSM Member Data Page'!$AN$105</definedName>
    <definedName name="adf_termed_tier1_emp_49_25_spend_curr" hidden="1">'[2]ePSM Member Data Page'!$AN$105</definedName>
    <definedName name="adf_termed_tier1_emp_74_50_spend_curr" localSheetId="5" hidden="1">'[2]ePSM Member Data Page'!$AN$104</definedName>
    <definedName name="adf_termed_tier1_emp_74_50_spend_curr" localSheetId="4" hidden="1">'[2]ePSM Member Data Page'!$AN$104</definedName>
    <definedName name="adf_termed_tier1_emp_74_50_spend_curr" hidden="1">'[2]ePSM Member Data Page'!$AN$104</definedName>
    <definedName name="adf_termed_tier1_emp_99_75_spend_curr" localSheetId="5" hidden="1">'[2]ePSM Member Data Page'!$AN$103</definedName>
    <definedName name="adf_termed_tier1_emp_99_75_spend_curr" localSheetId="4" hidden="1">'[2]ePSM Member Data Page'!$AN$103</definedName>
    <definedName name="adf_termed_tier1_emp_99_75_spend_curr" hidden="1">'[2]ePSM Member Data Page'!$AN$103</definedName>
    <definedName name="adf_termed_tier1_Incentive_fund_earned_curr" localSheetId="5" hidden="1">'[2]ePSM Member Data Page'!$AN$96</definedName>
    <definedName name="adf_termed_tier1_Incentive_fund_earned_curr" localSheetId="4" hidden="1">'[2]ePSM Member Data Page'!$AN$96</definedName>
    <definedName name="adf_termed_tier1_Incentive_fund_earned_curr" hidden="1">'[2]ePSM Member Data Page'!$AN$96</definedName>
    <definedName name="adf_termed_tier1_rollover_fund_remaining_curr" localSheetId="5" hidden="1">'[2]ePSM Member Data Page'!$AN$101</definedName>
    <definedName name="adf_termed_tier1_rollover_fund_remaining_curr" localSheetId="4" hidden="1">'[2]ePSM Member Data Page'!$AN$101</definedName>
    <definedName name="adf_termed_tier1_rollover_fund_remaining_curr" hidden="1">'[2]ePSM Member Data Page'!$AN$101</definedName>
    <definedName name="adf_termed_tier1_rollover_pr_year_curr" localSheetId="5" hidden="1">'[2]ePSM Member Data Page'!$AN$94</definedName>
    <definedName name="adf_termed_tier1_rollover_pr_year_curr" localSheetId="4" hidden="1">'[2]ePSM Member Data Page'!$AN$94</definedName>
    <definedName name="adf_termed_tier1_rollover_pr_year_curr" hidden="1">'[2]ePSM Member Data Page'!$AN$94</definedName>
    <definedName name="adf_termed_tier1_tot_fund_available_curr" localSheetId="5" hidden="1">'[2]ePSM Member Data Page'!$AN$97</definedName>
    <definedName name="adf_termed_tier1_tot_fund_available_curr" localSheetId="4" hidden="1">'[2]ePSM Member Data Page'!$AN$97</definedName>
    <definedName name="adf_termed_tier1_tot_fund_available_curr" hidden="1">'[2]ePSM Member Data Page'!$AN$97</definedName>
    <definedName name="adf_termed_tier2_active_employee_curr" localSheetId="5" hidden="1">'[2]ePSM Member Data Page'!$AN$108</definedName>
    <definedName name="adf_termed_tier2_active_employee_curr" localSheetId="4" hidden="1">'[2]ePSM Member Data Page'!$AN$108</definedName>
    <definedName name="adf_termed_tier2_active_employee_curr" hidden="1">'[2]ePSM Member Data Page'!$AN$108</definedName>
    <definedName name="adf_termed_tier2_cr_claim_paid_with_cr_funds_curr" localSheetId="5" hidden="1">'[2]ePSM Member Data Page'!$AN$113</definedName>
    <definedName name="adf_termed_tier2_cr_claim_paid_with_cr_funds_curr" localSheetId="4" hidden="1">'[2]ePSM Member Data Page'!$AN$113</definedName>
    <definedName name="adf_termed_tier2_cr_claim_paid_with_cr_funds_curr" hidden="1">'[2]ePSM Member Data Page'!$AN$113</definedName>
    <definedName name="adf_termed_tier2_cr_clm_paid_with_rollover_funds_curr" localSheetId="5" hidden="1">'[2]ePSM Member Data Page'!$AN$114</definedName>
    <definedName name="adf_termed_tier2_cr_clm_paid_with_rollover_funds_curr" localSheetId="4" hidden="1">'[2]ePSM Member Data Page'!$AN$114</definedName>
    <definedName name="adf_termed_tier2_cr_clm_paid_with_rollover_funds_curr" hidden="1">'[2]ePSM Member Data Page'!$AN$114</definedName>
    <definedName name="adf_termed_tier2_cr_fund_remaining_curr" localSheetId="5" hidden="1">'[2]ePSM Member Data Page'!$AN$115</definedName>
    <definedName name="adf_termed_tier2_cr_fund_remaining_curr" localSheetId="4" hidden="1">'[2]ePSM Member Data Page'!$AN$115</definedName>
    <definedName name="adf_termed_tier2_cr_fund_remaining_curr" hidden="1">'[2]ePSM Member Data Page'!$AN$115</definedName>
    <definedName name="adf_termed_tier2_cr_year_initial_fund_curr" localSheetId="5" hidden="1">'[2]ePSM Member Data Page'!$AN$110</definedName>
    <definedName name="adf_termed_tier2_cr_year_initial_fund_curr" localSheetId="4" hidden="1">'[2]ePSM Member Data Page'!$AN$110</definedName>
    <definedName name="adf_termed_tier2_cr_year_initial_fund_curr" hidden="1">'[2]ePSM Member Data Page'!$AN$110</definedName>
    <definedName name="adf_termed_tier2_emp_0_spend_curr" localSheetId="5" hidden="1">'[2]ePSM Member Data Page'!$AN$122</definedName>
    <definedName name="adf_termed_tier2_emp_0_spend_curr" localSheetId="4" hidden="1">'[2]ePSM Member Data Page'!$AN$122</definedName>
    <definedName name="adf_termed_tier2_emp_0_spend_curr" hidden="1">'[2]ePSM Member Data Page'!$AN$122</definedName>
    <definedName name="adf_termed_tier2_emp_100_spend_curr" localSheetId="5" hidden="1">'[2]ePSM Member Data Page'!$AN$117</definedName>
    <definedName name="adf_termed_tier2_emp_100_spend_curr" localSheetId="4" hidden="1">'[2]ePSM Member Data Page'!$AN$117</definedName>
    <definedName name="adf_termed_tier2_emp_100_spend_curr" hidden="1">'[2]ePSM Member Data Page'!$AN$117</definedName>
    <definedName name="adf_termed_tier2_emp_24_1_spend_curr" localSheetId="5" hidden="1">'[2]ePSM Member Data Page'!$AN$121</definedName>
    <definedName name="adf_termed_tier2_emp_24_1_spend_curr" localSheetId="4" hidden="1">'[2]ePSM Member Data Page'!$AN$121</definedName>
    <definedName name="adf_termed_tier2_emp_24_1_spend_curr" hidden="1">'[2]ePSM Member Data Page'!$AN$121</definedName>
    <definedName name="adf_termed_tier2_emp_49_25_spend_curr" localSheetId="5" hidden="1">'[2]ePSM Member Data Page'!$AN$120</definedName>
    <definedName name="adf_termed_tier2_emp_49_25_spend_curr" localSheetId="4" hidden="1">'[2]ePSM Member Data Page'!$AN$120</definedName>
    <definedName name="adf_termed_tier2_emp_49_25_spend_curr" hidden="1">'[2]ePSM Member Data Page'!$AN$120</definedName>
    <definedName name="adf_termed_tier2_emp_74_50_spend_curr" localSheetId="5" hidden="1">'[2]ePSM Member Data Page'!$AN$119</definedName>
    <definedName name="adf_termed_tier2_emp_74_50_spend_curr" localSheetId="4" hidden="1">'[2]ePSM Member Data Page'!$AN$119</definedName>
    <definedName name="adf_termed_tier2_emp_74_50_spend_curr" hidden="1">'[2]ePSM Member Data Page'!$AN$119</definedName>
    <definedName name="adf_termed_tier2_emp_99_75_spend_curr" localSheetId="5" hidden="1">'[2]ePSM Member Data Page'!$AN$118</definedName>
    <definedName name="adf_termed_tier2_emp_99_75_spend_curr" localSheetId="4" hidden="1">'[2]ePSM Member Data Page'!$AN$118</definedName>
    <definedName name="adf_termed_tier2_emp_99_75_spend_curr" hidden="1">'[2]ePSM Member Data Page'!$AN$118</definedName>
    <definedName name="adf_termed_tier2_Incentive_fund_earned_curr" localSheetId="5" hidden="1">'[2]ePSM Member Data Page'!$AN$111</definedName>
    <definedName name="adf_termed_tier2_Incentive_fund_earned_curr" localSheetId="4" hidden="1">'[2]ePSM Member Data Page'!$AN$111</definedName>
    <definedName name="adf_termed_tier2_Incentive_fund_earned_curr" hidden="1">'[2]ePSM Member Data Page'!$AN$111</definedName>
    <definedName name="adf_termed_tier2_rollover_fund_remaining_curr" localSheetId="5" hidden="1">'[2]ePSM Member Data Page'!$AN$116</definedName>
    <definedName name="adf_termed_tier2_rollover_fund_remaining_curr" localSheetId="4" hidden="1">'[2]ePSM Member Data Page'!$AN$116</definedName>
    <definedName name="adf_termed_tier2_rollover_fund_remaining_curr" hidden="1">'[2]ePSM Member Data Page'!$AN$116</definedName>
    <definedName name="adf_termed_tier2_rollover_pr_year_curr" localSheetId="5" hidden="1">'[2]ePSM Member Data Page'!$AN$109</definedName>
    <definedName name="adf_termed_tier2_rollover_pr_year_curr" localSheetId="4" hidden="1">'[2]ePSM Member Data Page'!$AN$109</definedName>
    <definedName name="adf_termed_tier2_rollover_pr_year_curr" hidden="1">'[2]ePSM Member Data Page'!$AN$109</definedName>
    <definedName name="adf_termed_tier2_tot_fund_available_curr" localSheetId="5" hidden="1">'[2]ePSM Member Data Page'!$AN$112</definedName>
    <definedName name="adf_termed_tier2_tot_fund_available_curr" localSheetId="4" hidden="1">'[2]ePSM Member Data Page'!$AN$112</definedName>
    <definedName name="adf_termed_tier2_tot_fund_available_curr" hidden="1">'[2]ePSM Member Data Page'!$AN$112</definedName>
    <definedName name="adf_termed_tier3_active_employee_curr" localSheetId="5" hidden="1">'[2]ePSM Member Data Page'!$AN$123</definedName>
    <definedName name="adf_termed_tier3_active_employee_curr" localSheetId="4" hidden="1">'[2]ePSM Member Data Page'!$AN$123</definedName>
    <definedName name="adf_termed_tier3_active_employee_curr" hidden="1">'[2]ePSM Member Data Page'!$AN$123</definedName>
    <definedName name="adf_termed_tier3_cr_claim_paid_with_cr_funds_curr" localSheetId="5" hidden="1">'[2]ePSM Member Data Page'!$AN$128</definedName>
    <definedName name="adf_termed_tier3_cr_claim_paid_with_cr_funds_curr" localSheetId="4" hidden="1">'[2]ePSM Member Data Page'!$AN$128</definedName>
    <definedName name="adf_termed_tier3_cr_claim_paid_with_cr_funds_curr" hidden="1">'[2]ePSM Member Data Page'!$AN$128</definedName>
    <definedName name="adf_termed_tier3_cr_clm_paid_with_rollover_funds_curr" localSheetId="5" hidden="1">'[2]ePSM Member Data Page'!$AN$129</definedName>
    <definedName name="adf_termed_tier3_cr_clm_paid_with_rollover_funds_curr" localSheetId="4" hidden="1">'[2]ePSM Member Data Page'!$AN$129</definedName>
    <definedName name="adf_termed_tier3_cr_clm_paid_with_rollover_funds_curr" hidden="1">'[2]ePSM Member Data Page'!$AN$129</definedName>
    <definedName name="adf_termed_tier3_cr_fund_remaining_curr" localSheetId="5" hidden="1">'[2]ePSM Member Data Page'!$AN$130</definedName>
    <definedName name="adf_termed_tier3_cr_fund_remaining_curr" localSheetId="4" hidden="1">'[2]ePSM Member Data Page'!$AN$130</definedName>
    <definedName name="adf_termed_tier3_cr_fund_remaining_curr" hidden="1">'[2]ePSM Member Data Page'!$AN$130</definedName>
    <definedName name="adf_termed_tier3_cr_year_initial_fund_curr" localSheetId="5" hidden="1">'[2]ePSM Member Data Page'!$AN$125</definedName>
    <definedName name="adf_termed_tier3_cr_year_initial_fund_curr" localSheetId="4" hidden="1">'[2]ePSM Member Data Page'!$AN$125</definedName>
    <definedName name="adf_termed_tier3_cr_year_initial_fund_curr" hidden="1">'[2]ePSM Member Data Page'!$AN$125</definedName>
    <definedName name="adf_termed_tier3_emp_0_spend_curr" localSheetId="5" hidden="1">'[2]ePSM Member Data Page'!$AN$137</definedName>
    <definedName name="adf_termed_tier3_emp_0_spend_curr" localSheetId="4" hidden="1">'[2]ePSM Member Data Page'!$AN$137</definedName>
    <definedName name="adf_termed_tier3_emp_0_spend_curr" hidden="1">'[2]ePSM Member Data Page'!$AN$137</definedName>
    <definedName name="adf_termed_tier3_emp_100_spend_curr" localSheetId="5" hidden="1">'[2]ePSM Member Data Page'!$AN$132</definedName>
    <definedName name="adf_termed_tier3_emp_100_spend_curr" localSheetId="4" hidden="1">'[2]ePSM Member Data Page'!$AN$132</definedName>
    <definedName name="adf_termed_tier3_emp_100_spend_curr" hidden="1">'[2]ePSM Member Data Page'!$AN$132</definedName>
    <definedName name="adf_termed_tier3_emp_24_1_spend_curr" localSheetId="5" hidden="1">'[2]ePSM Member Data Page'!$AN$136</definedName>
    <definedName name="adf_termed_tier3_emp_24_1_spend_curr" localSheetId="4" hidden="1">'[2]ePSM Member Data Page'!$AN$136</definedName>
    <definedName name="adf_termed_tier3_emp_24_1_spend_curr" hidden="1">'[2]ePSM Member Data Page'!$AN$136</definedName>
    <definedName name="adf_termed_tier3_emp_49_25_spend_curr" localSheetId="5" hidden="1">'[2]ePSM Member Data Page'!$AN$135</definedName>
    <definedName name="adf_termed_tier3_emp_49_25_spend_curr" localSheetId="4" hidden="1">'[2]ePSM Member Data Page'!$AN$135</definedName>
    <definedName name="adf_termed_tier3_emp_49_25_spend_curr" hidden="1">'[2]ePSM Member Data Page'!$AN$135</definedName>
    <definedName name="adf_termed_tier3_emp_74_50_spend_curr" localSheetId="5" hidden="1">'[2]ePSM Member Data Page'!$AN$134</definedName>
    <definedName name="adf_termed_tier3_emp_74_50_spend_curr" localSheetId="4" hidden="1">'[2]ePSM Member Data Page'!$AN$134</definedName>
    <definedName name="adf_termed_tier3_emp_74_50_spend_curr" hidden="1">'[2]ePSM Member Data Page'!$AN$134</definedName>
    <definedName name="adf_termed_tier3_emp_99_75_spend_curr" localSheetId="5" hidden="1">'[2]ePSM Member Data Page'!$AN$133</definedName>
    <definedName name="adf_termed_tier3_emp_99_75_spend_curr" localSheetId="4" hidden="1">'[2]ePSM Member Data Page'!$AN$133</definedName>
    <definedName name="adf_termed_tier3_emp_99_75_spend_curr" hidden="1">'[2]ePSM Member Data Page'!$AN$133</definedName>
    <definedName name="adf_termed_tier3_Incentive_fund_earned_curr" localSheetId="5" hidden="1">'[2]ePSM Member Data Page'!$AN$126</definedName>
    <definedName name="adf_termed_tier3_Incentive_fund_earned_curr" localSheetId="4" hidden="1">'[2]ePSM Member Data Page'!$AN$126</definedName>
    <definedName name="adf_termed_tier3_Incentive_fund_earned_curr" hidden="1">'[2]ePSM Member Data Page'!$AN$126</definedName>
    <definedName name="adf_termed_tier3_rollover_fund_remaining_curr" localSheetId="5" hidden="1">'[2]ePSM Member Data Page'!$AN$131</definedName>
    <definedName name="adf_termed_tier3_rollover_fund_remaining_curr" localSheetId="4" hidden="1">'[2]ePSM Member Data Page'!$AN$131</definedName>
    <definedName name="adf_termed_tier3_rollover_fund_remaining_curr" hidden="1">'[2]ePSM Member Data Page'!$AN$131</definedName>
    <definedName name="adf_termed_tier3_rollover_pr_year_curr" localSheetId="5" hidden="1">'[2]ePSM Member Data Page'!$AN$124</definedName>
    <definedName name="adf_termed_tier3_rollover_pr_year_curr" localSheetId="4" hidden="1">'[2]ePSM Member Data Page'!$AN$124</definedName>
    <definedName name="adf_termed_tier3_rollover_pr_year_curr" hidden="1">'[2]ePSM Member Data Page'!$AN$124</definedName>
    <definedName name="adf_termed_tier3_tot_fund_available_curr" localSheetId="5" hidden="1">'[2]ePSM Member Data Page'!$AN$127</definedName>
    <definedName name="adf_termed_tier3_tot_fund_available_curr" localSheetId="4" hidden="1">'[2]ePSM Member Data Page'!$AN$127</definedName>
    <definedName name="adf_termed_tier3_tot_fund_available_curr" hidden="1">'[2]ePSM Member Data Page'!$AN$127</definedName>
    <definedName name="adf_termed_tier4_active_employee_curr" localSheetId="5" hidden="1">'[2]ePSM Member Data Page'!$AN$138</definedName>
    <definedName name="adf_termed_tier4_active_employee_curr" localSheetId="4" hidden="1">'[2]ePSM Member Data Page'!$AN$138</definedName>
    <definedName name="adf_termed_tier4_active_employee_curr" hidden="1">'[2]ePSM Member Data Page'!$AN$138</definedName>
    <definedName name="adf_termed_tier4_cr_claim_paid_with_cr_funds_curr" localSheetId="5" hidden="1">'[2]ePSM Member Data Page'!$AN$143</definedName>
    <definedName name="adf_termed_tier4_cr_claim_paid_with_cr_funds_curr" localSheetId="4" hidden="1">'[2]ePSM Member Data Page'!$AN$143</definedName>
    <definedName name="adf_termed_tier4_cr_claim_paid_with_cr_funds_curr" hidden="1">'[2]ePSM Member Data Page'!$AN$143</definedName>
    <definedName name="adf_termed_tier4_cr_clm_paid_with_rollover_funds_curr" localSheetId="5" hidden="1">'[2]ePSM Member Data Page'!$AN$144</definedName>
    <definedName name="adf_termed_tier4_cr_clm_paid_with_rollover_funds_curr" localSheetId="4" hidden="1">'[2]ePSM Member Data Page'!$AN$144</definedName>
    <definedName name="adf_termed_tier4_cr_clm_paid_with_rollover_funds_curr" hidden="1">'[2]ePSM Member Data Page'!$AN$144</definedName>
    <definedName name="adf_termed_tier4_cr_fund_remaining_curr" localSheetId="5" hidden="1">'[2]ePSM Member Data Page'!$AN$145</definedName>
    <definedName name="adf_termed_tier4_cr_fund_remaining_curr" localSheetId="4" hidden="1">'[2]ePSM Member Data Page'!$AN$145</definedName>
    <definedName name="adf_termed_tier4_cr_fund_remaining_curr" hidden="1">'[2]ePSM Member Data Page'!$AN$145</definedName>
    <definedName name="adf_termed_tier4_cr_year_initial_fund_curr" localSheetId="5" hidden="1">'[2]ePSM Member Data Page'!$AN$140</definedName>
    <definedName name="adf_termed_tier4_cr_year_initial_fund_curr" localSheetId="4" hidden="1">'[2]ePSM Member Data Page'!$AN$140</definedName>
    <definedName name="adf_termed_tier4_cr_year_initial_fund_curr" hidden="1">'[2]ePSM Member Data Page'!$AN$140</definedName>
    <definedName name="adf_termed_tier4_emp_0_spend_curr" localSheetId="5" hidden="1">'[2]ePSM Member Data Page'!$AN$152</definedName>
    <definedName name="adf_termed_tier4_emp_0_spend_curr" localSheetId="4" hidden="1">'[2]ePSM Member Data Page'!$AN$152</definedName>
    <definedName name="adf_termed_tier4_emp_0_spend_curr" hidden="1">'[2]ePSM Member Data Page'!$AN$152</definedName>
    <definedName name="adf_termed_tier4_emp_100_spend_curr" localSheetId="5" hidden="1">'[2]ePSM Member Data Page'!$AN$147</definedName>
    <definedName name="adf_termed_tier4_emp_100_spend_curr" localSheetId="4" hidden="1">'[2]ePSM Member Data Page'!$AN$147</definedName>
    <definedName name="adf_termed_tier4_emp_100_spend_curr" hidden="1">'[2]ePSM Member Data Page'!$AN$147</definedName>
    <definedName name="adf_termed_tier4_emp_24_1_spend_curr" localSheetId="5" hidden="1">'[2]ePSM Member Data Page'!$AN$151</definedName>
    <definedName name="adf_termed_tier4_emp_24_1_spend_curr" localSheetId="4" hidden="1">'[2]ePSM Member Data Page'!$AN$151</definedName>
    <definedName name="adf_termed_tier4_emp_24_1_spend_curr" hidden="1">'[2]ePSM Member Data Page'!$AN$151</definedName>
    <definedName name="adf_termed_tier4_emp_49_25_spend_curr" localSheetId="5" hidden="1">'[2]ePSM Member Data Page'!$AN$150</definedName>
    <definedName name="adf_termed_tier4_emp_49_25_spend_curr" localSheetId="4" hidden="1">'[2]ePSM Member Data Page'!$AN$150</definedName>
    <definedName name="adf_termed_tier4_emp_49_25_spend_curr" hidden="1">'[2]ePSM Member Data Page'!$AN$150</definedName>
    <definedName name="adf_termed_tier4_emp_74_50_spend_curr" localSheetId="5" hidden="1">'[2]ePSM Member Data Page'!$AN$149</definedName>
    <definedName name="adf_termed_tier4_emp_74_50_spend_curr" localSheetId="4" hidden="1">'[2]ePSM Member Data Page'!$AN$149</definedName>
    <definedName name="adf_termed_tier4_emp_74_50_spend_curr" hidden="1">'[2]ePSM Member Data Page'!$AN$149</definedName>
    <definedName name="adf_termed_tier4_emp_99_75_spend_curr" localSheetId="5" hidden="1">'[2]ePSM Member Data Page'!$AN$148</definedName>
    <definedName name="adf_termed_tier4_emp_99_75_spend_curr" localSheetId="4" hidden="1">'[2]ePSM Member Data Page'!$AN$148</definedName>
    <definedName name="adf_termed_tier4_emp_99_75_spend_curr" hidden="1">'[2]ePSM Member Data Page'!$AN$148</definedName>
    <definedName name="adf_termed_tier4_Incentive_fund_earned_curr" localSheetId="5" hidden="1">'[2]ePSM Member Data Page'!$AN$141</definedName>
    <definedName name="adf_termed_tier4_Incentive_fund_earned_curr" localSheetId="4" hidden="1">'[2]ePSM Member Data Page'!$AN$141</definedName>
    <definedName name="adf_termed_tier4_Incentive_fund_earned_curr" hidden="1">'[2]ePSM Member Data Page'!$AN$141</definedName>
    <definedName name="adf_termed_tier4_rollover_fund_remaining_curr" localSheetId="5" hidden="1">'[2]ePSM Member Data Page'!$AN$146</definedName>
    <definedName name="adf_termed_tier4_rollover_fund_remaining_curr" localSheetId="4" hidden="1">'[2]ePSM Member Data Page'!$AN$146</definedName>
    <definedName name="adf_termed_tier4_rollover_fund_remaining_curr" hidden="1">'[2]ePSM Member Data Page'!$AN$146</definedName>
    <definedName name="adf_termed_tier4_rollover_pr_year_curr" localSheetId="5" hidden="1">'[2]ePSM Member Data Page'!$AN$139</definedName>
    <definedName name="adf_termed_tier4_rollover_pr_year_curr" localSheetId="4" hidden="1">'[2]ePSM Member Data Page'!$AN$139</definedName>
    <definedName name="adf_termed_tier4_rollover_pr_year_curr" hidden="1">'[2]ePSM Member Data Page'!$AN$139</definedName>
    <definedName name="adf_termed_tier4_tot_fund_available_curr" localSheetId="5" hidden="1">'[2]ePSM Member Data Page'!$AN$142</definedName>
    <definedName name="adf_termed_tier4_tot_fund_available_curr" localSheetId="4" hidden="1">'[2]ePSM Member Data Page'!$AN$142</definedName>
    <definedName name="adf_termed_tier4_tot_fund_available_curr" hidden="1">'[2]ePSM Member Data Page'!$AN$142</definedName>
    <definedName name="adf_tier1_active_employee_curr" localSheetId="5" hidden="1">'[2]ePSM Member Data Page'!$AN$3</definedName>
    <definedName name="adf_tier1_active_employee_curr" localSheetId="4" hidden="1">'[2]ePSM Member Data Page'!$AN$3</definedName>
    <definedName name="adf_tier1_active_employee_curr" hidden="1">'[2]ePSM Member Data Page'!$AN$3</definedName>
    <definedName name="adf_tier1_cr_claim_paid_with_cr_funds_curr" localSheetId="5" hidden="1">'[2]ePSM Member Data Page'!$AN$8</definedName>
    <definedName name="adf_tier1_cr_claim_paid_with_cr_funds_curr" localSheetId="4" hidden="1">'[2]ePSM Member Data Page'!$AN$8</definedName>
    <definedName name="adf_tier1_cr_claim_paid_with_cr_funds_curr" hidden="1">'[2]ePSM Member Data Page'!$AN$8</definedName>
    <definedName name="adf_tier1_cr_clm_paid_with_rollover_funds_curr" localSheetId="5" hidden="1">'[2]ePSM Member Data Page'!$AN$9</definedName>
    <definedName name="adf_tier1_cr_clm_paid_with_rollover_funds_curr" localSheetId="4" hidden="1">'[2]ePSM Member Data Page'!$AN$9</definedName>
    <definedName name="adf_tier1_cr_clm_paid_with_rollover_funds_curr" hidden="1">'[2]ePSM Member Data Page'!$AN$9</definedName>
    <definedName name="adf_tier1_cr_fund_remaining_curr" localSheetId="5" hidden="1">'[2]ePSM Member Data Page'!$AN$10</definedName>
    <definedName name="adf_tier1_cr_fund_remaining_curr" localSheetId="4" hidden="1">'[2]ePSM Member Data Page'!$AN$10</definedName>
    <definedName name="adf_tier1_cr_fund_remaining_curr" hidden="1">'[2]ePSM Member Data Page'!$AN$10</definedName>
    <definedName name="adf_tier1_cr_year_initial_fund_curr" localSheetId="5" hidden="1">'[2]ePSM Member Data Page'!$AN$5</definedName>
    <definedName name="adf_tier1_cr_year_initial_fund_curr" localSheetId="4" hidden="1">'[2]ePSM Member Data Page'!$AN$5</definedName>
    <definedName name="adf_tier1_cr_year_initial_fund_curr" hidden="1">'[2]ePSM Member Data Page'!$AN$5</definedName>
    <definedName name="adf_tier1_emp_0_spend_curr" localSheetId="5" hidden="1">'[2]ePSM Member Data Page'!$AN$17</definedName>
    <definedName name="adf_tier1_emp_0_spend_curr" localSheetId="4" hidden="1">'[2]ePSM Member Data Page'!$AN$17</definedName>
    <definedName name="adf_tier1_emp_0_spend_curr" hidden="1">'[2]ePSM Member Data Page'!$AN$17</definedName>
    <definedName name="adf_tier1_emp_100_spend_curr" localSheetId="5" hidden="1">'[2]ePSM Member Data Page'!$AN$12</definedName>
    <definedName name="adf_tier1_emp_100_spend_curr" localSheetId="4" hidden="1">'[2]ePSM Member Data Page'!$AN$12</definedName>
    <definedName name="adf_tier1_emp_100_spend_curr" hidden="1">'[2]ePSM Member Data Page'!$AN$12</definedName>
    <definedName name="adf_tier1_emp_24_1_spend_curr" localSheetId="5" hidden="1">'[2]ePSM Member Data Page'!$AN$16</definedName>
    <definedName name="adf_tier1_emp_24_1_spend_curr" localSheetId="4" hidden="1">'[2]ePSM Member Data Page'!$AN$16</definedName>
    <definedName name="adf_tier1_emp_24_1_spend_curr" hidden="1">'[2]ePSM Member Data Page'!$AN$16</definedName>
    <definedName name="adf_tier1_emp_49_25_spend_curr" localSheetId="5" hidden="1">'[2]ePSM Member Data Page'!$AN$15</definedName>
    <definedName name="adf_tier1_emp_49_25_spend_curr" localSheetId="4" hidden="1">'[2]ePSM Member Data Page'!$AN$15</definedName>
    <definedName name="adf_tier1_emp_49_25_spend_curr" hidden="1">'[2]ePSM Member Data Page'!$AN$15</definedName>
    <definedName name="adf_tier1_emp_74_50_spend_curr" localSheetId="5" hidden="1">'[2]ePSM Member Data Page'!$AN$14</definedName>
    <definedName name="adf_tier1_emp_74_50_spend_curr" localSheetId="4" hidden="1">'[2]ePSM Member Data Page'!$AN$14</definedName>
    <definedName name="adf_tier1_emp_74_50_spend_curr" hidden="1">'[2]ePSM Member Data Page'!$AN$14</definedName>
    <definedName name="adf_tier1_emp_99_75_spend_curr" localSheetId="5" hidden="1">'[2]ePSM Member Data Page'!$AN$13</definedName>
    <definedName name="adf_tier1_emp_99_75_spend_curr" localSheetId="4" hidden="1">'[2]ePSM Member Data Page'!$AN$13</definedName>
    <definedName name="adf_tier1_emp_99_75_spend_curr" hidden="1">'[2]ePSM Member Data Page'!$AN$13</definedName>
    <definedName name="adf_tier1_Incentive_fund_earned_curr" localSheetId="5" hidden="1">'[2]ePSM Member Data Page'!$AN$6</definedName>
    <definedName name="adf_tier1_Incentive_fund_earned_curr" localSheetId="4" hidden="1">'[2]ePSM Member Data Page'!$AN$6</definedName>
    <definedName name="adf_tier1_Incentive_fund_earned_curr" hidden="1">'[2]ePSM Member Data Page'!$AN$6</definedName>
    <definedName name="adf_tier1_rollover_fund_remaining_curr" localSheetId="5" hidden="1">'[2]ePSM Member Data Page'!$AN$11</definedName>
    <definedName name="adf_tier1_rollover_fund_remaining_curr" localSheetId="4" hidden="1">'[2]ePSM Member Data Page'!$AN$11</definedName>
    <definedName name="adf_tier1_rollover_fund_remaining_curr" hidden="1">'[2]ePSM Member Data Page'!$AN$11</definedName>
    <definedName name="adf_tier1_rollover_pr_year_curr" localSheetId="5" hidden="1">'[2]ePSM Member Data Page'!$AN$4</definedName>
    <definedName name="adf_tier1_rollover_pr_year_curr" localSheetId="4" hidden="1">'[2]ePSM Member Data Page'!$AN$4</definedName>
    <definedName name="adf_tier1_rollover_pr_year_curr" hidden="1">'[2]ePSM Member Data Page'!$AN$4</definedName>
    <definedName name="adf_tier1_tot_fund_available_curr" localSheetId="5" hidden="1">'[2]ePSM Member Data Page'!$AN$7</definedName>
    <definedName name="adf_tier1_tot_fund_available_curr" localSheetId="4" hidden="1">'[2]ePSM Member Data Page'!$AN$7</definedName>
    <definedName name="adf_tier1_tot_fund_available_curr" hidden="1">'[2]ePSM Member Data Page'!$AN$7</definedName>
    <definedName name="adf_tier2_active_employee_curr" localSheetId="5" hidden="1">'[2]ePSM Member Data Page'!$AN$18</definedName>
    <definedName name="adf_tier2_active_employee_curr" localSheetId="4" hidden="1">'[2]ePSM Member Data Page'!$AN$18</definedName>
    <definedName name="adf_tier2_active_employee_curr" hidden="1">'[2]ePSM Member Data Page'!$AN$18</definedName>
    <definedName name="adf_tier2_cr_claim_paid_with_cr_funds_curr" localSheetId="5" hidden="1">'[2]ePSM Member Data Page'!$AN$23</definedName>
    <definedName name="adf_tier2_cr_claim_paid_with_cr_funds_curr" localSheetId="4" hidden="1">'[2]ePSM Member Data Page'!$AN$23</definedName>
    <definedName name="adf_tier2_cr_claim_paid_with_cr_funds_curr" hidden="1">'[2]ePSM Member Data Page'!$AN$23</definedName>
    <definedName name="adf_tier2_cr_clm_paid_with_rollover_funds_curr" localSheetId="5" hidden="1">'[2]ePSM Member Data Page'!$AN$24</definedName>
    <definedName name="adf_tier2_cr_clm_paid_with_rollover_funds_curr" localSheetId="4" hidden="1">'[2]ePSM Member Data Page'!$AN$24</definedName>
    <definedName name="adf_tier2_cr_clm_paid_with_rollover_funds_curr" hidden="1">'[2]ePSM Member Data Page'!$AN$24</definedName>
    <definedName name="adf_tier2_cr_fund_remaining_curr" localSheetId="5" hidden="1">'[2]ePSM Member Data Page'!$AN$25</definedName>
    <definedName name="adf_tier2_cr_fund_remaining_curr" localSheetId="4" hidden="1">'[2]ePSM Member Data Page'!$AN$25</definedName>
    <definedName name="adf_tier2_cr_fund_remaining_curr" hidden="1">'[2]ePSM Member Data Page'!$AN$25</definedName>
    <definedName name="adf_tier2_cr_year_initial_fund_curr" localSheetId="5" hidden="1">'[2]ePSM Member Data Page'!$AN$20</definedName>
    <definedName name="adf_tier2_cr_year_initial_fund_curr" localSheetId="4" hidden="1">'[2]ePSM Member Data Page'!$AN$20</definedName>
    <definedName name="adf_tier2_cr_year_initial_fund_curr" hidden="1">'[2]ePSM Member Data Page'!$AN$20</definedName>
    <definedName name="adf_tier2_emp_0_spend_curr" localSheetId="5" hidden="1">'[2]ePSM Member Data Page'!$AN$32</definedName>
    <definedName name="adf_tier2_emp_0_spend_curr" localSheetId="4" hidden="1">'[2]ePSM Member Data Page'!$AN$32</definedName>
    <definedName name="adf_tier2_emp_0_spend_curr" hidden="1">'[2]ePSM Member Data Page'!$AN$32</definedName>
    <definedName name="adf_tier2_emp_100_spend_curr" localSheetId="5" hidden="1">'[2]ePSM Member Data Page'!$AN$27</definedName>
    <definedName name="adf_tier2_emp_100_spend_curr" localSheetId="4" hidden="1">'[2]ePSM Member Data Page'!$AN$27</definedName>
    <definedName name="adf_tier2_emp_100_spend_curr" hidden="1">'[2]ePSM Member Data Page'!$AN$27</definedName>
    <definedName name="adf_tier2_emp_24_1_spend_curr" localSheetId="5" hidden="1">'[2]ePSM Member Data Page'!$AN$31</definedName>
    <definedName name="adf_tier2_emp_24_1_spend_curr" localSheetId="4" hidden="1">'[2]ePSM Member Data Page'!$AN$31</definedName>
    <definedName name="adf_tier2_emp_24_1_spend_curr" hidden="1">'[2]ePSM Member Data Page'!$AN$31</definedName>
    <definedName name="adf_tier2_emp_49_25_spend_curr" localSheetId="5" hidden="1">'[2]ePSM Member Data Page'!$AN$30</definedName>
    <definedName name="adf_tier2_emp_49_25_spend_curr" localSheetId="4" hidden="1">'[2]ePSM Member Data Page'!$AN$30</definedName>
    <definedName name="adf_tier2_emp_49_25_spend_curr" hidden="1">'[2]ePSM Member Data Page'!$AN$30</definedName>
    <definedName name="adf_tier2_emp_74_50_spend_curr" localSheetId="5" hidden="1">'[2]ePSM Member Data Page'!$AN$29</definedName>
    <definedName name="adf_tier2_emp_74_50_spend_curr" localSheetId="4" hidden="1">'[2]ePSM Member Data Page'!$AN$29</definedName>
    <definedName name="adf_tier2_emp_74_50_spend_curr" hidden="1">'[2]ePSM Member Data Page'!$AN$29</definedName>
    <definedName name="adf_tier2_emp_99_75_spend_curr" localSheetId="5" hidden="1">'[2]ePSM Member Data Page'!$AN$28</definedName>
    <definedName name="adf_tier2_emp_99_75_spend_curr" localSheetId="4" hidden="1">'[2]ePSM Member Data Page'!$AN$28</definedName>
    <definedName name="adf_tier2_emp_99_75_spend_curr" hidden="1">'[2]ePSM Member Data Page'!$AN$28</definedName>
    <definedName name="adf_tier2_Incentive_fund_earned_curr" localSheetId="5" hidden="1">'[2]ePSM Member Data Page'!$AN$21</definedName>
    <definedName name="adf_tier2_Incentive_fund_earned_curr" localSheetId="4" hidden="1">'[2]ePSM Member Data Page'!$AN$21</definedName>
    <definedName name="adf_tier2_Incentive_fund_earned_curr" hidden="1">'[2]ePSM Member Data Page'!$AN$21</definedName>
    <definedName name="adf_tier2_rollover_fund_remaining_curr" localSheetId="5" hidden="1">'[2]ePSM Member Data Page'!$AN$26</definedName>
    <definedName name="adf_tier2_rollover_fund_remaining_curr" localSheetId="4" hidden="1">'[2]ePSM Member Data Page'!$AN$26</definedName>
    <definedName name="adf_tier2_rollover_fund_remaining_curr" hidden="1">'[2]ePSM Member Data Page'!$AN$26</definedName>
    <definedName name="adf_tier2_rollover_pr_year_curr" localSheetId="5" hidden="1">'[2]ePSM Member Data Page'!$AN$19</definedName>
    <definedName name="adf_tier2_rollover_pr_year_curr" localSheetId="4" hidden="1">'[2]ePSM Member Data Page'!$AN$19</definedName>
    <definedName name="adf_tier2_rollover_pr_year_curr" hidden="1">'[2]ePSM Member Data Page'!$AN$19</definedName>
    <definedName name="adf_tier2_tot_fund_available_curr" localSheetId="5" hidden="1">'[2]ePSM Member Data Page'!$AN$22</definedName>
    <definedName name="adf_tier2_tot_fund_available_curr" localSheetId="4" hidden="1">'[2]ePSM Member Data Page'!$AN$22</definedName>
    <definedName name="adf_tier2_tot_fund_available_curr" hidden="1">'[2]ePSM Member Data Page'!$AN$22</definedName>
    <definedName name="adf_tier3_active_employee_curr" localSheetId="5" hidden="1">'[2]ePSM Member Data Page'!$AN$33</definedName>
    <definedName name="adf_tier3_active_employee_curr" localSheetId="4" hidden="1">'[2]ePSM Member Data Page'!$AN$33</definedName>
    <definedName name="adf_tier3_active_employee_curr" hidden="1">'[2]ePSM Member Data Page'!$AN$33</definedName>
    <definedName name="adf_tier3_cr_claim_paid_with_cr_funds_curr" localSheetId="5" hidden="1">'[2]ePSM Member Data Page'!$AN$38</definedName>
    <definedName name="adf_tier3_cr_claim_paid_with_cr_funds_curr" localSheetId="4" hidden="1">'[2]ePSM Member Data Page'!$AN$38</definedName>
    <definedName name="adf_tier3_cr_claim_paid_with_cr_funds_curr" hidden="1">'[2]ePSM Member Data Page'!$AN$38</definedName>
    <definedName name="adf_tier3_cr_clm_paid_with_rollover_funds_curr" localSheetId="5" hidden="1">'[2]ePSM Member Data Page'!$AN$39</definedName>
    <definedName name="adf_tier3_cr_clm_paid_with_rollover_funds_curr" localSheetId="4" hidden="1">'[2]ePSM Member Data Page'!$AN$39</definedName>
    <definedName name="adf_tier3_cr_clm_paid_with_rollover_funds_curr" hidden="1">'[2]ePSM Member Data Page'!$AN$39</definedName>
    <definedName name="adf_tier3_cr_fund_remaining_curr" localSheetId="5" hidden="1">'[2]ePSM Member Data Page'!$AN$40</definedName>
    <definedName name="adf_tier3_cr_fund_remaining_curr" localSheetId="4" hidden="1">'[2]ePSM Member Data Page'!$AN$40</definedName>
    <definedName name="adf_tier3_cr_fund_remaining_curr" hidden="1">'[2]ePSM Member Data Page'!$AN$40</definedName>
    <definedName name="adf_tier3_cr_year_initial_fund_curr" localSheetId="5" hidden="1">'[2]ePSM Member Data Page'!$AN$35</definedName>
    <definedName name="adf_tier3_cr_year_initial_fund_curr" localSheetId="4" hidden="1">'[2]ePSM Member Data Page'!$AN$35</definedName>
    <definedName name="adf_tier3_cr_year_initial_fund_curr" hidden="1">'[2]ePSM Member Data Page'!$AN$35</definedName>
    <definedName name="adf_tier3_emp_0_spend_curr" localSheetId="5" hidden="1">'[2]ePSM Member Data Page'!$AN$47</definedName>
    <definedName name="adf_tier3_emp_0_spend_curr" localSheetId="4" hidden="1">'[2]ePSM Member Data Page'!$AN$47</definedName>
    <definedName name="adf_tier3_emp_0_spend_curr" hidden="1">'[2]ePSM Member Data Page'!$AN$47</definedName>
    <definedName name="adf_tier3_emp_100_spend_curr" localSheetId="5" hidden="1">'[2]ePSM Member Data Page'!$AN$42</definedName>
    <definedName name="adf_tier3_emp_100_spend_curr" localSheetId="4" hidden="1">'[2]ePSM Member Data Page'!$AN$42</definedName>
    <definedName name="adf_tier3_emp_100_spend_curr" hidden="1">'[2]ePSM Member Data Page'!$AN$42</definedName>
    <definedName name="adf_tier3_emp_24_1_spend_curr" localSheetId="5" hidden="1">'[2]ePSM Member Data Page'!$AN$46</definedName>
    <definedName name="adf_tier3_emp_24_1_spend_curr" localSheetId="4" hidden="1">'[2]ePSM Member Data Page'!$AN$46</definedName>
    <definedName name="adf_tier3_emp_24_1_spend_curr" hidden="1">'[2]ePSM Member Data Page'!$AN$46</definedName>
    <definedName name="adf_tier3_emp_49_25_spend_curr" localSheetId="5" hidden="1">'[2]ePSM Member Data Page'!$AN$45</definedName>
    <definedName name="adf_tier3_emp_49_25_spend_curr" localSheetId="4" hidden="1">'[2]ePSM Member Data Page'!$AN$45</definedName>
    <definedName name="adf_tier3_emp_49_25_spend_curr" hidden="1">'[2]ePSM Member Data Page'!$AN$45</definedName>
    <definedName name="adf_tier3_emp_74_50_spend_curr" localSheetId="5" hidden="1">'[2]ePSM Member Data Page'!$AN$44</definedName>
    <definedName name="adf_tier3_emp_74_50_spend_curr" localSheetId="4" hidden="1">'[2]ePSM Member Data Page'!$AN$44</definedName>
    <definedName name="adf_tier3_emp_74_50_spend_curr" hidden="1">'[2]ePSM Member Data Page'!$AN$44</definedName>
    <definedName name="adf_tier3_emp_99_75_spend_curr" localSheetId="5" hidden="1">'[2]ePSM Member Data Page'!$AN$43</definedName>
    <definedName name="adf_tier3_emp_99_75_spend_curr" localSheetId="4" hidden="1">'[2]ePSM Member Data Page'!$AN$43</definedName>
    <definedName name="adf_tier3_emp_99_75_spend_curr" hidden="1">'[2]ePSM Member Data Page'!$AN$43</definedName>
    <definedName name="adf_tier3_Incentive_fund_earned_curr" localSheetId="5" hidden="1">'[2]ePSM Member Data Page'!$AN$36</definedName>
    <definedName name="adf_tier3_Incentive_fund_earned_curr" localSheetId="4" hidden="1">'[2]ePSM Member Data Page'!$AN$36</definedName>
    <definedName name="adf_tier3_Incentive_fund_earned_curr" hidden="1">'[2]ePSM Member Data Page'!$AN$36</definedName>
    <definedName name="adf_tier3_rollover_fund_remaining_curr" localSheetId="5" hidden="1">'[2]ePSM Member Data Page'!$AN$41</definedName>
    <definedName name="adf_tier3_rollover_fund_remaining_curr" localSheetId="4" hidden="1">'[2]ePSM Member Data Page'!$AN$41</definedName>
    <definedName name="adf_tier3_rollover_fund_remaining_curr" hidden="1">'[2]ePSM Member Data Page'!$AN$41</definedName>
    <definedName name="adf_tier3_rollover_pr_year_curr" localSheetId="5" hidden="1">'[2]ePSM Member Data Page'!$AN$34</definedName>
    <definedName name="adf_tier3_rollover_pr_year_curr" localSheetId="4" hidden="1">'[2]ePSM Member Data Page'!$AN$34</definedName>
    <definedName name="adf_tier3_rollover_pr_year_curr" hidden="1">'[2]ePSM Member Data Page'!$AN$34</definedName>
    <definedName name="adf_tier3_tot_fund_available_curr" localSheetId="5" hidden="1">'[2]ePSM Member Data Page'!$AN$37</definedName>
    <definedName name="adf_tier3_tot_fund_available_curr" localSheetId="4" hidden="1">'[2]ePSM Member Data Page'!$AN$37</definedName>
    <definedName name="adf_tier3_tot_fund_available_curr" hidden="1">'[2]ePSM Member Data Page'!$AN$37</definedName>
    <definedName name="adf_tier4_active_employee_curr" localSheetId="5" hidden="1">'[2]ePSM Member Data Page'!$AN$48</definedName>
    <definedName name="adf_tier4_active_employee_curr" localSheetId="4" hidden="1">'[2]ePSM Member Data Page'!$AN$48</definedName>
    <definedName name="adf_tier4_active_employee_curr" hidden="1">'[2]ePSM Member Data Page'!$AN$48</definedName>
    <definedName name="adf_tier4_cr_claim_paid_with_cr_funds_curr" localSheetId="5" hidden="1">'[2]ePSM Member Data Page'!$AN$53</definedName>
    <definedName name="adf_tier4_cr_claim_paid_with_cr_funds_curr" localSheetId="4" hidden="1">'[2]ePSM Member Data Page'!$AN$53</definedName>
    <definedName name="adf_tier4_cr_claim_paid_with_cr_funds_curr" hidden="1">'[2]ePSM Member Data Page'!$AN$53</definedName>
    <definedName name="adf_tier4_cr_clm_paid_with_rollover_funds_curr" localSheetId="5" hidden="1">'[2]ePSM Member Data Page'!$AN$54</definedName>
    <definedName name="adf_tier4_cr_clm_paid_with_rollover_funds_curr" localSheetId="4" hidden="1">'[2]ePSM Member Data Page'!$AN$54</definedName>
    <definedName name="adf_tier4_cr_clm_paid_with_rollover_funds_curr" hidden="1">'[2]ePSM Member Data Page'!$AN$54</definedName>
    <definedName name="adf_tier4_cr_fund_remaining_curr" localSheetId="5" hidden="1">'[2]ePSM Member Data Page'!$AN$55</definedName>
    <definedName name="adf_tier4_cr_fund_remaining_curr" localSheetId="4" hidden="1">'[2]ePSM Member Data Page'!$AN$55</definedName>
    <definedName name="adf_tier4_cr_fund_remaining_curr" hidden="1">'[2]ePSM Member Data Page'!$AN$55</definedName>
    <definedName name="adf_tier4_cr_year_initial_fund_curr" localSheetId="5" hidden="1">'[2]ePSM Member Data Page'!$AN$50</definedName>
    <definedName name="adf_tier4_cr_year_initial_fund_curr" localSheetId="4" hidden="1">'[2]ePSM Member Data Page'!$AN$50</definedName>
    <definedName name="adf_tier4_cr_year_initial_fund_curr" hidden="1">'[2]ePSM Member Data Page'!$AN$50</definedName>
    <definedName name="adf_tier4_emp_0_spend_curr" localSheetId="5" hidden="1">'[2]ePSM Member Data Page'!$AN$62</definedName>
    <definedName name="adf_tier4_emp_0_spend_curr" localSheetId="4" hidden="1">'[2]ePSM Member Data Page'!$AN$62</definedName>
    <definedName name="adf_tier4_emp_0_spend_curr" hidden="1">'[2]ePSM Member Data Page'!$AN$62</definedName>
    <definedName name="adf_tier4_emp_100_spend_curr" localSheetId="5" hidden="1">'[2]ePSM Member Data Page'!$AN$57</definedName>
    <definedName name="adf_tier4_emp_100_spend_curr" localSheetId="4" hidden="1">'[2]ePSM Member Data Page'!$AN$57</definedName>
    <definedName name="adf_tier4_emp_100_spend_curr" hidden="1">'[2]ePSM Member Data Page'!$AN$57</definedName>
    <definedName name="adf_tier4_emp_24_1_spend_curr" localSheetId="5" hidden="1">'[2]ePSM Member Data Page'!$AN$61</definedName>
    <definedName name="adf_tier4_emp_24_1_spend_curr" localSheetId="4" hidden="1">'[2]ePSM Member Data Page'!$AN$61</definedName>
    <definedName name="adf_tier4_emp_24_1_spend_curr" hidden="1">'[2]ePSM Member Data Page'!$AN$61</definedName>
    <definedName name="adf_tier4_emp_49_25_spend_curr" localSheetId="5" hidden="1">'[2]ePSM Member Data Page'!$AN$60</definedName>
    <definedName name="adf_tier4_emp_49_25_spend_curr" localSheetId="4" hidden="1">'[2]ePSM Member Data Page'!$AN$60</definedName>
    <definedName name="adf_tier4_emp_49_25_spend_curr" hidden="1">'[2]ePSM Member Data Page'!$AN$60</definedName>
    <definedName name="adf_tier4_emp_74_50_spend_curr" localSheetId="5" hidden="1">'[2]ePSM Member Data Page'!$AN$59</definedName>
    <definedName name="adf_tier4_emp_74_50_spend_curr" localSheetId="4" hidden="1">'[2]ePSM Member Data Page'!$AN$59</definedName>
    <definedName name="adf_tier4_emp_74_50_spend_curr" hidden="1">'[2]ePSM Member Data Page'!$AN$59</definedName>
    <definedName name="adf_tier4_emp_99_75_spend_curr" localSheetId="5" hidden="1">'[2]ePSM Member Data Page'!$AN$58</definedName>
    <definedName name="adf_tier4_emp_99_75_spend_curr" localSheetId="4" hidden="1">'[2]ePSM Member Data Page'!$AN$58</definedName>
    <definedName name="adf_tier4_emp_99_75_spend_curr" hidden="1">'[2]ePSM Member Data Page'!$AN$58</definedName>
    <definedName name="adf_tier4_Incentive_fund_earned_curr" localSheetId="5" hidden="1">'[2]ePSM Member Data Page'!$AN$51</definedName>
    <definedName name="adf_tier4_Incentive_fund_earned_curr" localSheetId="4" hidden="1">'[2]ePSM Member Data Page'!$AN$51</definedName>
    <definedName name="adf_tier4_Incentive_fund_earned_curr" hidden="1">'[2]ePSM Member Data Page'!$AN$51</definedName>
    <definedName name="adf_tier4_rollover_fund_remaining_curr" localSheetId="5" hidden="1">'[2]ePSM Member Data Page'!$AN$56</definedName>
    <definedName name="adf_tier4_rollover_fund_remaining_curr" localSheetId="4" hidden="1">'[2]ePSM Member Data Page'!$AN$56</definedName>
    <definedName name="adf_tier4_rollover_fund_remaining_curr" hidden="1">'[2]ePSM Member Data Page'!$AN$56</definedName>
    <definedName name="adf_tier4_rollover_pr_year_curr" localSheetId="5" hidden="1">'[2]ePSM Member Data Page'!$AN$49</definedName>
    <definedName name="adf_tier4_rollover_pr_year_curr" localSheetId="4" hidden="1">'[2]ePSM Member Data Page'!$AN$49</definedName>
    <definedName name="adf_tier4_rollover_pr_year_curr" hidden="1">'[2]ePSM Member Data Page'!$AN$49</definedName>
    <definedName name="adf_tier4_tot_fund_available_curr" localSheetId="5" hidden="1">'[2]ePSM Member Data Page'!$AN$52</definedName>
    <definedName name="adf_tier4_tot_fund_available_curr" localSheetId="4" hidden="1">'[2]ePSM Member Data Page'!$AN$52</definedName>
    <definedName name="adf_tier4_tot_fund_available_curr" hidden="1">'[2]ePSM Member Data Page'!$AN$52</definedName>
    <definedName name="adf_total_active_employee_curr" localSheetId="5" hidden="1">'[2]ePSM Member Data Page'!$AN$63</definedName>
    <definedName name="adf_total_active_employee_curr" localSheetId="4" hidden="1">'[2]ePSM Member Data Page'!$AN$63</definedName>
    <definedName name="adf_total_active_employee_curr" hidden="1">'[2]ePSM Member Data Page'!$AN$63</definedName>
    <definedName name="adf_total_cr_claim_paid_with_cr_funds_curr" localSheetId="5" hidden="1">'[2]ePSM Member Data Page'!$AN$68</definedName>
    <definedName name="adf_total_cr_claim_paid_with_cr_funds_curr" localSheetId="4" hidden="1">'[2]ePSM Member Data Page'!$AN$68</definedName>
    <definedName name="adf_total_cr_claim_paid_with_cr_funds_curr" hidden="1">'[2]ePSM Member Data Page'!$AN$68</definedName>
    <definedName name="adf_total_cr_clm_paid_with_rollover_funds_curr" localSheetId="5" hidden="1">'[2]ePSM Member Data Page'!$AN$69</definedName>
    <definedName name="adf_total_cr_clm_paid_with_rollover_funds_curr" localSheetId="4" hidden="1">'[2]ePSM Member Data Page'!$AN$69</definedName>
    <definedName name="adf_total_cr_clm_paid_with_rollover_funds_curr" hidden="1">'[2]ePSM Member Data Page'!$AN$69</definedName>
    <definedName name="adf_total_cr_fund_remaining_curr" localSheetId="5" hidden="1">'[2]ePSM Member Data Page'!$AN$70</definedName>
    <definedName name="adf_total_cr_fund_remaining_curr" localSheetId="4" hidden="1">'[2]ePSM Member Data Page'!$AN$70</definedName>
    <definedName name="adf_total_cr_fund_remaining_curr" hidden="1">'[2]ePSM Member Data Page'!$AN$70</definedName>
    <definedName name="adf_total_cr_year_initial_fund_curr" localSheetId="5" hidden="1">'[2]ePSM Member Data Page'!$AN$65</definedName>
    <definedName name="adf_total_cr_year_initial_fund_curr" localSheetId="4" hidden="1">'[2]ePSM Member Data Page'!$AN$65</definedName>
    <definedName name="adf_total_cr_year_initial_fund_curr" hidden="1">'[2]ePSM Member Data Page'!$AN$65</definedName>
    <definedName name="adf_total_emp_0_spend_curr" localSheetId="5" hidden="1">'[2]ePSM Member Data Page'!$AN$77</definedName>
    <definedName name="adf_total_emp_0_spend_curr" localSheetId="4" hidden="1">'[2]ePSM Member Data Page'!$AN$77</definedName>
    <definedName name="adf_total_emp_0_spend_curr" hidden="1">'[2]ePSM Member Data Page'!$AN$77</definedName>
    <definedName name="adf_total_emp_100_spend_curr" localSheetId="5" hidden="1">'[2]ePSM Member Data Page'!$AN$72</definedName>
    <definedName name="adf_total_emp_100_spend_curr" localSheetId="4" hidden="1">'[2]ePSM Member Data Page'!$AN$72</definedName>
    <definedName name="adf_total_emp_100_spend_curr" hidden="1">'[2]ePSM Member Data Page'!$AN$72</definedName>
    <definedName name="adf_total_emp_24_1_spend_curr" localSheetId="5" hidden="1">'[2]ePSM Member Data Page'!$AN$76</definedName>
    <definedName name="adf_total_emp_24_1_spend_curr" localSheetId="4" hidden="1">'[2]ePSM Member Data Page'!$AN$76</definedName>
    <definedName name="adf_total_emp_24_1_spend_curr" hidden="1">'[2]ePSM Member Data Page'!$AN$76</definedName>
    <definedName name="adf_total_emp_49_25_spend_curr" localSheetId="5" hidden="1">'[2]ePSM Member Data Page'!$AN$75</definedName>
    <definedName name="adf_total_emp_49_25_spend_curr" localSheetId="4" hidden="1">'[2]ePSM Member Data Page'!$AN$75</definedName>
    <definedName name="adf_total_emp_49_25_spend_curr" hidden="1">'[2]ePSM Member Data Page'!$AN$75</definedName>
    <definedName name="adf_total_emp_74_50_spend_curr" localSheetId="5" hidden="1">'[2]ePSM Member Data Page'!$AN$74</definedName>
    <definedName name="adf_total_emp_74_50_spend_curr" localSheetId="4" hidden="1">'[2]ePSM Member Data Page'!$AN$74</definedName>
    <definedName name="adf_total_emp_74_50_spend_curr" hidden="1">'[2]ePSM Member Data Page'!$AN$74</definedName>
    <definedName name="adf_total_emp_99_75_spend_curr" localSheetId="5" hidden="1">'[2]ePSM Member Data Page'!$AN$73</definedName>
    <definedName name="adf_total_emp_99_75_spend_curr" localSheetId="4" hidden="1">'[2]ePSM Member Data Page'!$AN$73</definedName>
    <definedName name="adf_total_emp_99_75_spend_curr" hidden="1">'[2]ePSM Member Data Page'!$AN$73</definedName>
    <definedName name="adf_total_Incentive_fund_earned_curr" localSheetId="5" hidden="1">'[2]ePSM Member Data Page'!$AN$66</definedName>
    <definedName name="adf_total_Incentive_fund_earned_curr" localSheetId="4" hidden="1">'[2]ePSM Member Data Page'!$AN$66</definedName>
    <definedName name="adf_total_Incentive_fund_earned_curr" hidden="1">'[2]ePSM Member Data Page'!$AN$66</definedName>
    <definedName name="adf_total_rollover_fund_remaining_curr" localSheetId="5" hidden="1">'[2]ePSM Member Data Page'!$AN$71</definedName>
    <definedName name="adf_total_rollover_fund_remaining_curr" localSheetId="4" hidden="1">'[2]ePSM Member Data Page'!$AN$71</definedName>
    <definedName name="adf_total_rollover_fund_remaining_curr" hidden="1">'[2]ePSM Member Data Page'!$AN$71</definedName>
    <definedName name="adf_total_rollover_pr_year_curr" localSheetId="5" hidden="1">'[2]ePSM Member Data Page'!$AN$64</definedName>
    <definedName name="adf_total_rollover_pr_year_curr" localSheetId="4" hidden="1">'[2]ePSM Member Data Page'!$AN$64</definedName>
    <definedName name="adf_total_rollover_pr_year_curr" hidden="1">'[2]ePSM Member Data Page'!$AN$64</definedName>
    <definedName name="adf_total_termd_active_employee_curr" localSheetId="5" hidden="1">'[2]ePSM Member Data Page'!$AN$78</definedName>
    <definedName name="adf_total_termd_active_employee_curr" localSheetId="4" hidden="1">'[2]ePSM Member Data Page'!$AN$78</definedName>
    <definedName name="adf_total_termd_active_employee_curr" hidden="1">'[2]ePSM Member Data Page'!$AN$78</definedName>
    <definedName name="adf_total_termd_cr_claim_paid_with_cr_funds_curr" localSheetId="5" hidden="1">'[2]ePSM Member Data Page'!$AN$83</definedName>
    <definedName name="adf_total_termd_cr_claim_paid_with_cr_funds_curr" localSheetId="4" hidden="1">'[2]ePSM Member Data Page'!$AN$83</definedName>
    <definedName name="adf_total_termd_cr_claim_paid_with_cr_funds_curr" hidden="1">'[2]ePSM Member Data Page'!$AN$83</definedName>
    <definedName name="adf_total_termd_cr_clm_paid_with_rollover_funds_curr" localSheetId="5" hidden="1">'[2]ePSM Member Data Page'!$AN$84</definedName>
    <definedName name="adf_total_termd_cr_clm_paid_with_rollover_funds_curr" localSheetId="4" hidden="1">'[2]ePSM Member Data Page'!$AN$84</definedName>
    <definedName name="adf_total_termd_cr_clm_paid_with_rollover_funds_curr" hidden="1">'[2]ePSM Member Data Page'!$AN$84</definedName>
    <definedName name="adf_total_termd_cr_fund_remaining_curr" localSheetId="5" hidden="1">'[2]ePSM Member Data Page'!$AN$85</definedName>
    <definedName name="adf_total_termd_cr_fund_remaining_curr" localSheetId="4" hidden="1">'[2]ePSM Member Data Page'!$AN$85</definedName>
    <definedName name="adf_total_termd_cr_fund_remaining_curr" hidden="1">'[2]ePSM Member Data Page'!$AN$85</definedName>
    <definedName name="adf_total_termd_cr_year_initial_fund_curr" localSheetId="5" hidden="1">'[2]ePSM Member Data Page'!$AN$80</definedName>
    <definedName name="adf_total_termd_cr_year_initial_fund_curr" localSheetId="4" hidden="1">'[2]ePSM Member Data Page'!$AN$80</definedName>
    <definedName name="adf_total_termd_cr_year_initial_fund_curr" hidden="1">'[2]ePSM Member Data Page'!$AN$80</definedName>
    <definedName name="adf_total_termd_emp_0_spend_curr" localSheetId="5" hidden="1">'[2]ePSM Member Data Page'!$AN$92</definedName>
    <definedName name="adf_total_termd_emp_0_spend_curr" localSheetId="4" hidden="1">'[2]ePSM Member Data Page'!$AN$92</definedName>
    <definedName name="adf_total_termd_emp_0_spend_curr" hidden="1">'[2]ePSM Member Data Page'!$AN$92</definedName>
    <definedName name="adf_total_termd_emp_100_spend_curr" localSheetId="5" hidden="1">'[2]ePSM Member Data Page'!$AN$87</definedName>
    <definedName name="adf_total_termd_emp_100_spend_curr" localSheetId="4" hidden="1">'[2]ePSM Member Data Page'!$AN$87</definedName>
    <definedName name="adf_total_termd_emp_100_spend_curr" hidden="1">'[2]ePSM Member Data Page'!$AN$87</definedName>
    <definedName name="adf_total_termd_emp_24_1_spend_curr" localSheetId="5" hidden="1">'[2]ePSM Member Data Page'!$AN$91</definedName>
    <definedName name="adf_total_termd_emp_24_1_spend_curr" localSheetId="4" hidden="1">'[2]ePSM Member Data Page'!$AN$91</definedName>
    <definedName name="adf_total_termd_emp_24_1_spend_curr" hidden="1">'[2]ePSM Member Data Page'!$AN$91</definedName>
    <definedName name="adf_total_termd_emp_49_25_spend_curr" localSheetId="5" hidden="1">'[2]ePSM Member Data Page'!$AN$90</definedName>
    <definedName name="adf_total_termd_emp_49_25_spend_curr" localSheetId="4" hidden="1">'[2]ePSM Member Data Page'!$AN$90</definedName>
    <definedName name="adf_total_termd_emp_49_25_spend_curr" hidden="1">'[2]ePSM Member Data Page'!$AN$90</definedName>
    <definedName name="adf_total_termd_emp_74_50_spend_curr" localSheetId="5" hidden="1">'[2]ePSM Member Data Page'!$AN$89</definedName>
    <definedName name="adf_total_termd_emp_74_50_spend_curr" localSheetId="4" hidden="1">'[2]ePSM Member Data Page'!$AN$89</definedName>
    <definedName name="adf_total_termd_emp_74_50_spend_curr" hidden="1">'[2]ePSM Member Data Page'!$AN$89</definedName>
    <definedName name="adf_total_termd_emp_99_75_spend_curr" localSheetId="5" hidden="1">'[2]ePSM Member Data Page'!$AN$88</definedName>
    <definedName name="adf_total_termd_emp_99_75_spend_curr" localSheetId="4" hidden="1">'[2]ePSM Member Data Page'!$AN$88</definedName>
    <definedName name="adf_total_termd_emp_99_75_spend_curr" hidden="1">'[2]ePSM Member Data Page'!$AN$88</definedName>
    <definedName name="adf_total_termd_Incentive_fund_earned_curr" localSheetId="5" hidden="1">'[2]ePSM Member Data Page'!$AN$81</definedName>
    <definedName name="adf_total_termd_Incentive_fund_earned_curr" localSheetId="4" hidden="1">'[2]ePSM Member Data Page'!$AN$81</definedName>
    <definedName name="adf_total_termd_Incentive_fund_earned_curr" hidden="1">'[2]ePSM Member Data Page'!$AN$81</definedName>
    <definedName name="adf_total_termd_rollover_fund_remaining_curr" localSheetId="5" hidden="1">'[2]ePSM Member Data Page'!$AN$86</definedName>
    <definedName name="adf_total_termd_rollover_fund_remaining_curr" localSheetId="4" hidden="1">'[2]ePSM Member Data Page'!$AN$86</definedName>
    <definedName name="adf_total_termd_rollover_fund_remaining_curr" hidden="1">'[2]ePSM Member Data Page'!$AN$86</definedName>
    <definedName name="adf_total_termd_rollover_pr_year_curr" localSheetId="5" hidden="1">'[2]ePSM Member Data Page'!$AN$79</definedName>
    <definedName name="adf_total_termd_rollover_pr_year_curr" localSheetId="4" hidden="1">'[2]ePSM Member Data Page'!$AN$79</definedName>
    <definedName name="adf_total_termd_rollover_pr_year_curr" hidden="1">'[2]ePSM Member Data Page'!$AN$79</definedName>
    <definedName name="adf_total_termd_tot_fund_available_curr" localSheetId="5" hidden="1">'[2]ePSM Member Data Page'!$AN$82</definedName>
    <definedName name="adf_total_termd_tot_fund_available_curr" localSheetId="4" hidden="1">'[2]ePSM Member Data Page'!$AN$82</definedName>
    <definedName name="adf_total_termd_tot_fund_available_curr" hidden="1">'[2]ePSM Member Data Page'!$AN$82</definedName>
    <definedName name="adf_total_tot_fund_available_curr" localSheetId="5" hidden="1">'[2]ePSM Member Data Page'!$AN$67</definedName>
    <definedName name="adf_total_tot_fund_available_curr" localSheetId="4" hidden="1">'[2]ePSM Member Data Page'!$AN$67</definedName>
    <definedName name="adf_total_tot_fund_available_curr" hidden="1">'[2]ePSM Member Data Page'!$AN$67</definedName>
    <definedName name="Adj_MedRxMH_Yr1">'[3]Other Claim Adjustments'!#REF!</definedName>
    <definedName name="Adj_MedRxMH_Yr2">'[3]Other Claim Adjustments'!#REF!</definedName>
    <definedName name="Adj_MedRxMH_Yr3">'[3]Other Claim Adjustments'!#REF!</definedName>
    <definedName name="Aex_Amb_MDC_Range" localSheetId="5" hidden="1">#REF!</definedName>
    <definedName name="Aex_Amb_MDC_Range" localSheetId="4" hidden="1">#REF!</definedName>
    <definedName name="Aex_Amb_MDC_Range" hidden="1">#REF!</definedName>
    <definedName name="aex_Amb_OON_claimants_00_curr" localSheetId="5" hidden="1">'[2]ePSM Medical Data Page'!$CS$23</definedName>
    <definedName name="aex_Amb_OON_claimants_00_curr" localSheetId="4" hidden="1">'[2]ePSM Medical Data Page'!$CS$23</definedName>
    <definedName name="aex_Amb_OON_claimants_00_curr" hidden="1">'[2]ePSM Medical Data Page'!$CS$23</definedName>
    <definedName name="aex_Amb_OON_claimants_01_curr" localSheetId="5" hidden="1">'[2]ePSM Medical Data Page'!$CS$44</definedName>
    <definedName name="aex_Amb_OON_claimants_01_curr" localSheetId="4" hidden="1">'[2]ePSM Medical Data Page'!$CS$44</definedName>
    <definedName name="aex_Amb_OON_claimants_01_curr" hidden="1">'[2]ePSM Medical Data Page'!$CS$44</definedName>
    <definedName name="aex_Amb_OON_claimants_02_curr" localSheetId="5" hidden="1">'[2]ePSM Medical Data Page'!$CS$65</definedName>
    <definedName name="aex_Amb_OON_claimants_02_curr" localSheetId="4" hidden="1">'[2]ePSM Medical Data Page'!$CS$65</definedName>
    <definedName name="aex_Amb_OON_claimants_02_curr" hidden="1">'[2]ePSM Medical Data Page'!$CS$65</definedName>
    <definedName name="aex_Amb_OON_claimants_03_curr" localSheetId="5" hidden="1">'[2]ePSM Medical Data Page'!$CS$86</definedName>
    <definedName name="aex_Amb_OON_claimants_03_curr" localSheetId="4" hidden="1">'[2]ePSM Medical Data Page'!$CS$86</definedName>
    <definedName name="aex_Amb_OON_claimants_03_curr" hidden="1">'[2]ePSM Medical Data Page'!$CS$86</definedName>
    <definedName name="aex_Amb_OON_claimants_04_curr" localSheetId="5" hidden="1">'[2]ePSM Medical Data Page'!$CS$107</definedName>
    <definedName name="aex_Amb_OON_claimants_04_curr" localSheetId="4" hidden="1">'[2]ePSM Medical Data Page'!$CS$107</definedName>
    <definedName name="aex_Amb_OON_claimants_04_curr" hidden="1">'[2]ePSM Medical Data Page'!$CS$107</definedName>
    <definedName name="aex_Amb_OON_claimants_05_curr" localSheetId="5" hidden="1">'[2]ePSM Medical Data Page'!$CS$128</definedName>
    <definedName name="aex_Amb_OON_claimants_05_curr" localSheetId="4" hidden="1">'[2]ePSM Medical Data Page'!$CS$128</definedName>
    <definedName name="aex_Amb_OON_claimants_05_curr" hidden="1">'[2]ePSM Medical Data Page'!$CS$128</definedName>
    <definedName name="aex_Amb_OON_claimants_06_curr" localSheetId="5" hidden="1">'[2]ePSM Medical Data Page'!$CS$149</definedName>
    <definedName name="aex_Amb_OON_claimants_06_curr" localSheetId="4" hidden="1">'[2]ePSM Medical Data Page'!$CS$149</definedName>
    <definedName name="aex_Amb_OON_claimants_06_curr" hidden="1">'[2]ePSM Medical Data Page'!$CS$149</definedName>
    <definedName name="aex_Amb_OON_claimants_07_curr" localSheetId="5" hidden="1">'[2]ePSM Medical Data Page'!$CS$170</definedName>
    <definedName name="aex_Amb_OON_claimants_07_curr" localSheetId="4" hidden="1">'[2]ePSM Medical Data Page'!$CS$170</definedName>
    <definedName name="aex_Amb_OON_claimants_07_curr" hidden="1">'[2]ePSM Medical Data Page'!$CS$170</definedName>
    <definedName name="aex_Amb_OON_claimants_08_curr" localSheetId="5" hidden="1">'[2]ePSM Medical Data Page'!$CS$191</definedName>
    <definedName name="aex_Amb_OON_claimants_08_curr" localSheetId="4" hidden="1">'[2]ePSM Medical Data Page'!$CS$191</definedName>
    <definedName name="aex_Amb_OON_claimants_08_curr" hidden="1">'[2]ePSM Medical Data Page'!$CS$191</definedName>
    <definedName name="aex_Amb_OON_claimants_09_curr" localSheetId="5" hidden="1">'[2]ePSM Medical Data Page'!$CS$212</definedName>
    <definedName name="aex_Amb_OON_claimants_09_curr" localSheetId="4" hidden="1">'[2]ePSM Medical Data Page'!$CS$212</definedName>
    <definedName name="aex_Amb_OON_claimants_09_curr" hidden="1">'[2]ePSM Medical Data Page'!$CS$212</definedName>
    <definedName name="aex_Amb_OON_claimants_10_curr" localSheetId="5" hidden="1">'[2]ePSM Medical Data Page'!$CS$233</definedName>
    <definedName name="aex_Amb_OON_claimants_10_curr" localSheetId="4" hidden="1">'[2]ePSM Medical Data Page'!$CS$233</definedName>
    <definedName name="aex_Amb_OON_claimants_10_curr" hidden="1">'[2]ePSM Medical Data Page'!$CS$233</definedName>
    <definedName name="aex_Amb_OON_claimants_11_curr" localSheetId="5" hidden="1">'[2]ePSM Medical Data Page'!$CS$254</definedName>
    <definedName name="aex_Amb_OON_claimants_11_curr" localSheetId="4" hidden="1">'[2]ePSM Medical Data Page'!$CS$254</definedName>
    <definedName name="aex_Amb_OON_claimants_11_curr" hidden="1">'[2]ePSM Medical Data Page'!$CS$254</definedName>
    <definedName name="aex_Amb_OON_claimants_12_curr" localSheetId="5" hidden="1">'[2]ePSM Medical Data Page'!$CS$275</definedName>
    <definedName name="aex_Amb_OON_claimants_12_curr" localSheetId="4" hidden="1">'[2]ePSM Medical Data Page'!$CS$275</definedName>
    <definedName name="aex_Amb_OON_claimants_12_curr" hidden="1">'[2]ePSM Medical Data Page'!$CS$275</definedName>
    <definedName name="aex_Amb_OON_claimants_13_curr" localSheetId="5" hidden="1">'[2]ePSM Medical Data Page'!$CS$296</definedName>
    <definedName name="aex_Amb_OON_claimants_13_curr" localSheetId="4" hidden="1">'[2]ePSM Medical Data Page'!$CS$296</definedName>
    <definedName name="aex_Amb_OON_claimants_13_curr" hidden="1">'[2]ePSM Medical Data Page'!$CS$296</definedName>
    <definedName name="aex_Amb_OON_claimants_14_curr" localSheetId="5" hidden="1">'[2]ePSM Medical Data Page'!$CS$317</definedName>
    <definedName name="aex_Amb_OON_claimants_14_curr" localSheetId="4" hidden="1">'[2]ePSM Medical Data Page'!$CS$317</definedName>
    <definedName name="aex_Amb_OON_claimants_14_curr" hidden="1">'[2]ePSM Medical Data Page'!$CS$317</definedName>
    <definedName name="aex_Amb_OON_claimants_15_curr" localSheetId="5" hidden="1">'[2]ePSM Medical Data Page'!$CS$338</definedName>
    <definedName name="aex_Amb_OON_claimants_15_curr" localSheetId="4" hidden="1">'[2]ePSM Medical Data Page'!$CS$338</definedName>
    <definedName name="aex_Amb_OON_claimants_15_curr" hidden="1">'[2]ePSM Medical Data Page'!$CS$338</definedName>
    <definedName name="aex_Amb_OON_claimants_16_curr" localSheetId="5" hidden="1">'[2]ePSM Medical Data Page'!$CS$359</definedName>
    <definedName name="aex_Amb_OON_claimants_16_curr" localSheetId="4" hidden="1">'[2]ePSM Medical Data Page'!$CS$359</definedName>
    <definedName name="aex_Amb_OON_claimants_16_curr" hidden="1">'[2]ePSM Medical Data Page'!$CS$359</definedName>
    <definedName name="aex_Amb_OON_claimants_17_curr" localSheetId="5" hidden="1">'[2]ePSM Medical Data Page'!$CS$380</definedName>
    <definedName name="aex_Amb_OON_claimants_17_curr" localSheetId="4" hidden="1">'[2]ePSM Medical Data Page'!$CS$380</definedName>
    <definedName name="aex_Amb_OON_claimants_17_curr" hidden="1">'[2]ePSM Medical Data Page'!$CS$380</definedName>
    <definedName name="aex_Amb_OON_claimants_18_curr" localSheetId="5" hidden="1">'[2]ePSM Medical Data Page'!$CS$401</definedName>
    <definedName name="aex_Amb_OON_claimants_18_curr" localSheetId="4" hidden="1">'[2]ePSM Medical Data Page'!$CS$401</definedName>
    <definedName name="aex_Amb_OON_claimants_18_curr" hidden="1">'[2]ePSM Medical Data Page'!$CS$401</definedName>
    <definedName name="aex_Amb_OON_claimants_19_curr" localSheetId="5" hidden="1">'[2]ePSM Medical Data Page'!$CS$422</definedName>
    <definedName name="aex_Amb_OON_claimants_19_curr" localSheetId="4" hidden="1">'[2]ePSM Medical Data Page'!$CS$422</definedName>
    <definedName name="aex_Amb_OON_claimants_19_curr" hidden="1">'[2]ePSM Medical Data Page'!$CS$422</definedName>
    <definedName name="aex_Amb_OON_claimants_20_curr" localSheetId="5" hidden="1">'[2]ePSM Medical Data Page'!$CS$443</definedName>
    <definedName name="aex_Amb_OON_claimants_20_curr" localSheetId="4" hidden="1">'[2]ePSM Medical Data Page'!$CS$443</definedName>
    <definedName name="aex_Amb_OON_claimants_20_curr" hidden="1">'[2]ePSM Medical Data Page'!$CS$443</definedName>
    <definedName name="aex_Amb_OON_claimants_21_curr" localSheetId="5" hidden="1">'[2]ePSM Medical Data Page'!$CS$464</definedName>
    <definedName name="aex_Amb_OON_claimants_21_curr" localSheetId="4" hidden="1">'[2]ePSM Medical Data Page'!$CS$464</definedName>
    <definedName name="aex_Amb_OON_claimants_21_curr" hidden="1">'[2]ePSM Medical Data Page'!$CS$464</definedName>
    <definedName name="aex_Amb_OON_claimants_22_curr" localSheetId="5" hidden="1">'[2]ePSM Medical Data Page'!$CS$485</definedName>
    <definedName name="aex_Amb_OON_claimants_22_curr" localSheetId="4" hidden="1">'[2]ePSM Medical Data Page'!$CS$485</definedName>
    <definedName name="aex_Amb_OON_claimants_22_curr" hidden="1">'[2]ePSM Medical Data Page'!$CS$485</definedName>
    <definedName name="aex_Amb_OON_claimants_23_curr" localSheetId="5" hidden="1">'[2]ePSM Medical Data Page'!$CS$506</definedName>
    <definedName name="aex_Amb_OON_claimants_23_curr" localSheetId="4" hidden="1">'[2]ePSM Medical Data Page'!$CS$506</definedName>
    <definedName name="aex_Amb_OON_claimants_23_curr" hidden="1">'[2]ePSM Medical Data Page'!$CS$506</definedName>
    <definedName name="aex_Amb_OON_claimants_24_curr" localSheetId="5" hidden="1">'[2]ePSM Medical Data Page'!$CS$527</definedName>
    <definedName name="aex_Amb_OON_claimants_24_curr" localSheetId="4" hidden="1">'[2]ePSM Medical Data Page'!$CS$527</definedName>
    <definedName name="aex_Amb_OON_claimants_24_curr" hidden="1">'[2]ePSM Medical Data Page'!$CS$527</definedName>
    <definedName name="aex_Amb_OON_paid_amt_00_curr" localSheetId="5" hidden="1">'[2]ePSM Medical Data Page'!$CS$20</definedName>
    <definedName name="aex_Amb_OON_paid_amt_00_curr" localSheetId="4" hidden="1">'[2]ePSM Medical Data Page'!$CS$20</definedName>
    <definedName name="aex_Amb_OON_paid_amt_00_curr" hidden="1">'[2]ePSM Medical Data Page'!$CS$20</definedName>
    <definedName name="aex_Amb_OON_paid_amt_01_curr" localSheetId="5" hidden="1">'[2]ePSM Medical Data Page'!$CS$41</definedName>
    <definedName name="aex_Amb_OON_paid_amt_01_curr" localSheetId="4" hidden="1">'[2]ePSM Medical Data Page'!$CS$41</definedName>
    <definedName name="aex_Amb_OON_paid_amt_01_curr" hidden="1">'[2]ePSM Medical Data Page'!$CS$41</definedName>
    <definedName name="aex_Amb_OON_paid_amt_02_curr" localSheetId="5" hidden="1">'[2]ePSM Medical Data Page'!$CS$62</definedName>
    <definedName name="aex_Amb_OON_paid_amt_02_curr" localSheetId="4" hidden="1">'[2]ePSM Medical Data Page'!$CS$62</definedName>
    <definedName name="aex_Amb_OON_paid_amt_02_curr" hidden="1">'[2]ePSM Medical Data Page'!$CS$62</definedName>
    <definedName name="aex_Amb_OON_paid_amt_03_curr" localSheetId="5" hidden="1">'[2]ePSM Medical Data Page'!$CS$83</definedName>
    <definedName name="aex_Amb_OON_paid_amt_03_curr" localSheetId="4" hidden="1">'[2]ePSM Medical Data Page'!$CS$83</definedName>
    <definedName name="aex_Amb_OON_paid_amt_03_curr" hidden="1">'[2]ePSM Medical Data Page'!$CS$83</definedName>
    <definedName name="aex_Amb_OON_paid_amt_04_curr" localSheetId="5" hidden="1">'[2]ePSM Medical Data Page'!$CS$104</definedName>
    <definedName name="aex_Amb_OON_paid_amt_04_curr" localSheetId="4" hidden="1">'[2]ePSM Medical Data Page'!$CS$104</definedName>
    <definedName name="aex_Amb_OON_paid_amt_04_curr" hidden="1">'[2]ePSM Medical Data Page'!$CS$104</definedName>
    <definedName name="aex_Amb_OON_paid_amt_05_curr" localSheetId="5" hidden="1">'[2]ePSM Medical Data Page'!$CS$125</definedName>
    <definedName name="aex_Amb_OON_paid_amt_05_curr" localSheetId="4" hidden="1">'[2]ePSM Medical Data Page'!$CS$125</definedName>
    <definedName name="aex_Amb_OON_paid_amt_05_curr" hidden="1">'[2]ePSM Medical Data Page'!$CS$125</definedName>
    <definedName name="aex_Amb_OON_paid_amt_06_curr" localSheetId="5" hidden="1">'[2]ePSM Medical Data Page'!$CS$146</definedName>
    <definedName name="aex_Amb_OON_paid_amt_06_curr" localSheetId="4" hidden="1">'[2]ePSM Medical Data Page'!$CS$146</definedName>
    <definedName name="aex_Amb_OON_paid_amt_06_curr" hidden="1">'[2]ePSM Medical Data Page'!$CS$146</definedName>
    <definedName name="aex_Amb_OON_paid_amt_07_curr" localSheetId="5" hidden="1">'[2]ePSM Medical Data Page'!$CS$167</definedName>
    <definedName name="aex_Amb_OON_paid_amt_07_curr" localSheetId="4" hidden="1">'[2]ePSM Medical Data Page'!$CS$167</definedName>
    <definedName name="aex_Amb_OON_paid_amt_07_curr" hidden="1">'[2]ePSM Medical Data Page'!$CS$167</definedName>
    <definedName name="aex_Amb_OON_paid_amt_08_curr" localSheetId="5" hidden="1">'[2]ePSM Medical Data Page'!$CS$188</definedName>
    <definedName name="aex_Amb_OON_paid_amt_08_curr" localSheetId="4" hidden="1">'[2]ePSM Medical Data Page'!$CS$188</definedName>
    <definedName name="aex_Amb_OON_paid_amt_08_curr" hidden="1">'[2]ePSM Medical Data Page'!$CS$188</definedName>
    <definedName name="aex_Amb_OON_paid_amt_09_curr" localSheetId="5" hidden="1">'[2]ePSM Medical Data Page'!$CS$209</definedName>
    <definedName name="aex_Amb_OON_paid_amt_09_curr" localSheetId="4" hidden="1">'[2]ePSM Medical Data Page'!$CS$209</definedName>
    <definedName name="aex_Amb_OON_paid_amt_09_curr" hidden="1">'[2]ePSM Medical Data Page'!$CS$209</definedName>
    <definedName name="aex_Amb_OON_paid_amt_10_curr" localSheetId="5" hidden="1">'[2]ePSM Medical Data Page'!$CS$230</definedName>
    <definedName name="aex_Amb_OON_paid_amt_10_curr" localSheetId="4" hidden="1">'[2]ePSM Medical Data Page'!$CS$230</definedName>
    <definedName name="aex_Amb_OON_paid_amt_10_curr" hidden="1">'[2]ePSM Medical Data Page'!$CS$230</definedName>
    <definedName name="aex_Amb_OON_paid_amt_11_curr" localSheetId="5" hidden="1">'[2]ePSM Medical Data Page'!$CS$251</definedName>
    <definedName name="aex_Amb_OON_paid_amt_11_curr" localSheetId="4" hidden="1">'[2]ePSM Medical Data Page'!$CS$251</definedName>
    <definedName name="aex_Amb_OON_paid_amt_11_curr" hidden="1">'[2]ePSM Medical Data Page'!$CS$251</definedName>
    <definedName name="aex_Amb_OON_paid_amt_12_curr" localSheetId="5" hidden="1">'[2]ePSM Medical Data Page'!$CS$272</definedName>
    <definedName name="aex_Amb_OON_paid_amt_12_curr" localSheetId="4" hidden="1">'[2]ePSM Medical Data Page'!$CS$272</definedName>
    <definedName name="aex_Amb_OON_paid_amt_12_curr" hidden="1">'[2]ePSM Medical Data Page'!$CS$272</definedName>
    <definedName name="aex_Amb_OON_paid_amt_13_curr" localSheetId="5" hidden="1">'[2]ePSM Medical Data Page'!$CS$293</definedName>
    <definedName name="aex_Amb_OON_paid_amt_13_curr" localSheetId="4" hidden="1">'[2]ePSM Medical Data Page'!$CS$293</definedName>
    <definedName name="aex_Amb_OON_paid_amt_13_curr" hidden="1">'[2]ePSM Medical Data Page'!$CS$293</definedName>
    <definedName name="aex_Amb_OON_paid_amt_14_curr" localSheetId="5" hidden="1">'[2]ePSM Medical Data Page'!$CS$314</definedName>
    <definedName name="aex_Amb_OON_paid_amt_14_curr" localSheetId="4" hidden="1">'[2]ePSM Medical Data Page'!$CS$314</definedName>
    <definedName name="aex_Amb_OON_paid_amt_14_curr" hidden="1">'[2]ePSM Medical Data Page'!$CS$314</definedName>
    <definedName name="aex_Amb_OON_paid_amt_15_curr" localSheetId="5" hidden="1">'[2]ePSM Medical Data Page'!$CS$335</definedName>
    <definedName name="aex_Amb_OON_paid_amt_15_curr" localSheetId="4" hidden="1">'[2]ePSM Medical Data Page'!$CS$335</definedName>
    <definedName name="aex_Amb_OON_paid_amt_15_curr" hidden="1">'[2]ePSM Medical Data Page'!$CS$335</definedName>
    <definedName name="aex_Amb_OON_paid_amt_16_curr" localSheetId="5" hidden="1">'[2]ePSM Medical Data Page'!$CS$356</definedName>
    <definedName name="aex_Amb_OON_paid_amt_16_curr" localSheetId="4" hidden="1">'[2]ePSM Medical Data Page'!$CS$356</definedName>
    <definedName name="aex_Amb_OON_paid_amt_16_curr" hidden="1">'[2]ePSM Medical Data Page'!$CS$356</definedName>
    <definedName name="aex_Amb_OON_paid_amt_17_curr" localSheetId="5" hidden="1">'[2]ePSM Medical Data Page'!$CS$377</definedName>
    <definedName name="aex_Amb_OON_paid_amt_17_curr" localSheetId="4" hidden="1">'[2]ePSM Medical Data Page'!$CS$377</definedName>
    <definedName name="aex_Amb_OON_paid_amt_17_curr" hidden="1">'[2]ePSM Medical Data Page'!$CS$377</definedName>
    <definedName name="aex_Amb_OON_paid_amt_18_curr" localSheetId="5" hidden="1">'[2]ePSM Medical Data Page'!$CS$398</definedName>
    <definedName name="aex_Amb_OON_paid_amt_18_curr" localSheetId="4" hidden="1">'[2]ePSM Medical Data Page'!$CS$398</definedName>
    <definedName name="aex_Amb_OON_paid_amt_18_curr" hidden="1">'[2]ePSM Medical Data Page'!$CS$398</definedName>
    <definedName name="aex_Amb_OON_paid_amt_19_curr" localSheetId="5" hidden="1">'[2]ePSM Medical Data Page'!$CS$419</definedName>
    <definedName name="aex_Amb_OON_paid_amt_19_curr" localSheetId="4" hidden="1">'[2]ePSM Medical Data Page'!$CS$419</definedName>
    <definedName name="aex_Amb_OON_paid_amt_19_curr" hidden="1">'[2]ePSM Medical Data Page'!$CS$419</definedName>
    <definedName name="aex_Amb_OON_paid_amt_20_curr" localSheetId="5" hidden="1">'[2]ePSM Medical Data Page'!$CS$440</definedName>
    <definedName name="aex_Amb_OON_paid_amt_20_curr" localSheetId="4" hidden="1">'[2]ePSM Medical Data Page'!$CS$440</definedName>
    <definedName name="aex_Amb_OON_paid_amt_20_curr" hidden="1">'[2]ePSM Medical Data Page'!$CS$440</definedName>
    <definedName name="aex_Amb_OON_paid_amt_21_curr" localSheetId="5" hidden="1">'[2]ePSM Medical Data Page'!$CS$461</definedName>
    <definedName name="aex_Amb_OON_paid_amt_21_curr" localSheetId="4" hidden="1">'[2]ePSM Medical Data Page'!$CS$461</definedName>
    <definedName name="aex_Amb_OON_paid_amt_21_curr" hidden="1">'[2]ePSM Medical Data Page'!$CS$461</definedName>
    <definedName name="aex_Amb_OON_paid_amt_22_curr" localSheetId="5" hidden="1">'[2]ePSM Medical Data Page'!$CS$482</definedName>
    <definedName name="aex_Amb_OON_paid_amt_22_curr" localSheetId="4" hidden="1">'[2]ePSM Medical Data Page'!$CS$482</definedName>
    <definedName name="aex_Amb_OON_paid_amt_22_curr" hidden="1">'[2]ePSM Medical Data Page'!$CS$482</definedName>
    <definedName name="aex_Amb_OON_paid_amt_23_curr" localSheetId="5" hidden="1">'[2]ePSM Medical Data Page'!$CS$503</definedName>
    <definedName name="aex_Amb_OON_paid_amt_23_curr" localSheetId="4" hidden="1">'[2]ePSM Medical Data Page'!$CS$503</definedName>
    <definedName name="aex_Amb_OON_paid_amt_23_curr" hidden="1">'[2]ePSM Medical Data Page'!$CS$503</definedName>
    <definedName name="aex_Amb_OON_paid_amt_24_curr" localSheetId="5" hidden="1">'[2]ePSM Medical Data Page'!$CS$524</definedName>
    <definedName name="aex_Amb_OON_paid_amt_24_curr" localSheetId="4" hidden="1">'[2]ePSM Medical Data Page'!$CS$524</definedName>
    <definedName name="aex_Amb_OON_paid_amt_24_curr" hidden="1">'[2]ePSM Medical Data Page'!$CS$524</definedName>
    <definedName name="aex_Amb_Tier1_claimants_00_curr" localSheetId="5" hidden="1">'[2]ePSM Medical Data Page'!$CS$8</definedName>
    <definedName name="aex_Amb_Tier1_claimants_00_curr" localSheetId="4" hidden="1">'[2]ePSM Medical Data Page'!$CS$8</definedName>
    <definedName name="aex_Amb_Tier1_claimants_00_curr" hidden="1">'[2]ePSM Medical Data Page'!$CS$8</definedName>
    <definedName name="aex_Amb_Tier1_claimants_01_curr" localSheetId="5" hidden="1">'[2]ePSM Medical Data Page'!$CS$29</definedName>
    <definedName name="aex_Amb_Tier1_claimants_01_curr" localSheetId="4" hidden="1">'[2]ePSM Medical Data Page'!$CS$29</definedName>
    <definedName name="aex_Amb_Tier1_claimants_01_curr" hidden="1">'[2]ePSM Medical Data Page'!$CS$29</definedName>
    <definedName name="aex_Amb_Tier1_claimants_02_curr" localSheetId="5" hidden="1">'[2]ePSM Medical Data Page'!$CS$50</definedName>
    <definedName name="aex_Amb_Tier1_claimants_02_curr" localSheetId="4" hidden="1">'[2]ePSM Medical Data Page'!$CS$50</definedName>
    <definedName name="aex_Amb_Tier1_claimants_02_curr" hidden="1">'[2]ePSM Medical Data Page'!$CS$50</definedName>
    <definedName name="aex_Amb_Tier1_claimants_03_curr" localSheetId="5" hidden="1">'[2]ePSM Medical Data Page'!$CS$71</definedName>
    <definedName name="aex_Amb_Tier1_claimants_03_curr" localSheetId="4" hidden="1">'[2]ePSM Medical Data Page'!$CS$71</definedName>
    <definedName name="aex_Amb_Tier1_claimants_03_curr" hidden="1">'[2]ePSM Medical Data Page'!$CS$71</definedName>
    <definedName name="aex_Amb_Tier1_claimants_04_curr" localSheetId="5" hidden="1">'[2]ePSM Medical Data Page'!$CS$92</definedName>
    <definedName name="aex_Amb_Tier1_claimants_04_curr" localSheetId="4" hidden="1">'[2]ePSM Medical Data Page'!$CS$92</definedName>
    <definedName name="aex_Amb_Tier1_claimants_04_curr" hidden="1">'[2]ePSM Medical Data Page'!$CS$92</definedName>
    <definedName name="aex_Amb_Tier1_claimants_05_curr" localSheetId="5" hidden="1">'[2]ePSM Medical Data Page'!$CS$113</definedName>
    <definedName name="aex_Amb_Tier1_claimants_05_curr" localSheetId="4" hidden="1">'[2]ePSM Medical Data Page'!$CS$113</definedName>
    <definedName name="aex_Amb_Tier1_claimants_05_curr" hidden="1">'[2]ePSM Medical Data Page'!$CS$113</definedName>
    <definedName name="aex_Amb_Tier1_claimants_06_curr" localSheetId="5" hidden="1">'[2]ePSM Medical Data Page'!$CS$134</definedName>
    <definedName name="aex_Amb_Tier1_claimants_06_curr" localSheetId="4" hidden="1">'[2]ePSM Medical Data Page'!$CS$134</definedName>
    <definedName name="aex_Amb_Tier1_claimants_06_curr" hidden="1">'[2]ePSM Medical Data Page'!$CS$134</definedName>
    <definedName name="aex_Amb_Tier1_claimants_07_curr" localSheetId="5" hidden="1">'[2]ePSM Medical Data Page'!$CS$155</definedName>
    <definedName name="aex_Amb_Tier1_claimants_07_curr" localSheetId="4" hidden="1">'[2]ePSM Medical Data Page'!$CS$155</definedName>
    <definedName name="aex_Amb_Tier1_claimants_07_curr" hidden="1">'[2]ePSM Medical Data Page'!$CS$155</definedName>
    <definedName name="aex_Amb_Tier1_claimants_08_curr" localSheetId="5" hidden="1">'[2]ePSM Medical Data Page'!$CS$176</definedName>
    <definedName name="aex_Amb_Tier1_claimants_08_curr" localSheetId="4" hidden="1">'[2]ePSM Medical Data Page'!$CS$176</definedName>
    <definedName name="aex_Amb_Tier1_claimants_08_curr" hidden="1">'[2]ePSM Medical Data Page'!$CS$176</definedName>
    <definedName name="aex_Amb_Tier1_claimants_09_curr" localSheetId="5" hidden="1">'[2]ePSM Medical Data Page'!$CS$197</definedName>
    <definedName name="aex_Amb_Tier1_claimants_09_curr" localSheetId="4" hidden="1">'[2]ePSM Medical Data Page'!$CS$197</definedName>
    <definedName name="aex_Amb_Tier1_claimants_09_curr" hidden="1">'[2]ePSM Medical Data Page'!$CS$197</definedName>
    <definedName name="aex_Amb_Tier1_claimants_10_curr" localSheetId="5" hidden="1">'[2]ePSM Medical Data Page'!$CS$218</definedName>
    <definedName name="aex_Amb_Tier1_claimants_10_curr" localSheetId="4" hidden="1">'[2]ePSM Medical Data Page'!$CS$218</definedName>
    <definedName name="aex_Amb_Tier1_claimants_10_curr" hidden="1">'[2]ePSM Medical Data Page'!$CS$218</definedName>
    <definedName name="aex_Amb_Tier1_claimants_11_curr" localSheetId="5" hidden="1">'[2]ePSM Medical Data Page'!$CS$239</definedName>
    <definedName name="aex_Amb_Tier1_claimants_11_curr" localSheetId="4" hidden="1">'[2]ePSM Medical Data Page'!$CS$239</definedName>
    <definedName name="aex_Amb_Tier1_claimants_11_curr" hidden="1">'[2]ePSM Medical Data Page'!$CS$239</definedName>
    <definedName name="aex_Amb_Tier1_claimants_12_curr" localSheetId="5" hidden="1">'[2]ePSM Medical Data Page'!$CS$260</definedName>
    <definedName name="aex_Amb_Tier1_claimants_12_curr" localSheetId="4" hidden="1">'[2]ePSM Medical Data Page'!$CS$260</definedName>
    <definedName name="aex_Amb_Tier1_claimants_12_curr" hidden="1">'[2]ePSM Medical Data Page'!$CS$260</definedName>
    <definedName name="aex_Amb_Tier1_claimants_13_curr" localSheetId="5" hidden="1">'[2]ePSM Medical Data Page'!$CS$281</definedName>
    <definedName name="aex_Amb_Tier1_claimants_13_curr" localSheetId="4" hidden="1">'[2]ePSM Medical Data Page'!$CS$281</definedName>
    <definedName name="aex_Amb_Tier1_claimants_13_curr" hidden="1">'[2]ePSM Medical Data Page'!$CS$281</definedName>
    <definedName name="aex_Amb_Tier1_claimants_14_curr" localSheetId="5" hidden="1">'[2]ePSM Medical Data Page'!$CS$302</definedName>
    <definedName name="aex_Amb_Tier1_claimants_14_curr" localSheetId="4" hidden="1">'[2]ePSM Medical Data Page'!$CS$302</definedName>
    <definedName name="aex_Amb_Tier1_claimants_14_curr" hidden="1">'[2]ePSM Medical Data Page'!$CS$302</definedName>
    <definedName name="aex_Amb_Tier1_claimants_15_curr" localSheetId="5" hidden="1">'[2]ePSM Medical Data Page'!$CS$323</definedName>
    <definedName name="aex_Amb_Tier1_claimants_15_curr" localSheetId="4" hidden="1">'[2]ePSM Medical Data Page'!$CS$323</definedName>
    <definedName name="aex_Amb_Tier1_claimants_15_curr" hidden="1">'[2]ePSM Medical Data Page'!$CS$323</definedName>
    <definedName name="aex_Amb_Tier1_claimants_16_curr" localSheetId="5" hidden="1">'[2]ePSM Medical Data Page'!$CS$344</definedName>
    <definedName name="aex_Amb_Tier1_claimants_16_curr" localSheetId="4" hidden="1">'[2]ePSM Medical Data Page'!$CS$344</definedName>
    <definedName name="aex_Amb_Tier1_claimants_16_curr" hidden="1">'[2]ePSM Medical Data Page'!$CS$344</definedName>
    <definedName name="aex_Amb_Tier1_claimants_17_curr" localSheetId="5" hidden="1">'[2]ePSM Medical Data Page'!$CS$365</definedName>
    <definedName name="aex_Amb_Tier1_claimants_17_curr" localSheetId="4" hidden="1">'[2]ePSM Medical Data Page'!$CS$365</definedName>
    <definedName name="aex_Amb_Tier1_claimants_17_curr" hidden="1">'[2]ePSM Medical Data Page'!$CS$365</definedName>
    <definedName name="aex_Amb_Tier1_claimants_18_curr" localSheetId="5" hidden="1">'[2]ePSM Medical Data Page'!$CS$386</definedName>
    <definedName name="aex_Amb_Tier1_claimants_18_curr" localSheetId="4" hidden="1">'[2]ePSM Medical Data Page'!$CS$386</definedName>
    <definedName name="aex_Amb_Tier1_claimants_18_curr" hidden="1">'[2]ePSM Medical Data Page'!$CS$386</definedName>
    <definedName name="aex_Amb_Tier1_claimants_19_curr" localSheetId="5" hidden="1">'[2]ePSM Medical Data Page'!$CS$407</definedName>
    <definedName name="aex_Amb_Tier1_claimants_19_curr" localSheetId="4" hidden="1">'[2]ePSM Medical Data Page'!$CS$407</definedName>
    <definedName name="aex_Amb_Tier1_claimants_19_curr" hidden="1">'[2]ePSM Medical Data Page'!$CS$407</definedName>
    <definedName name="aex_Amb_Tier1_claimants_20_curr" localSheetId="5" hidden="1">'[2]ePSM Medical Data Page'!$CS$428</definedName>
    <definedName name="aex_Amb_Tier1_claimants_20_curr" localSheetId="4" hidden="1">'[2]ePSM Medical Data Page'!$CS$428</definedName>
    <definedName name="aex_Amb_Tier1_claimants_20_curr" hidden="1">'[2]ePSM Medical Data Page'!$CS$428</definedName>
    <definedName name="aex_Amb_Tier1_claimants_21_curr" localSheetId="5" hidden="1">'[2]ePSM Medical Data Page'!$CS$449</definedName>
    <definedName name="aex_Amb_Tier1_claimants_21_curr" localSheetId="4" hidden="1">'[2]ePSM Medical Data Page'!$CS$449</definedName>
    <definedName name="aex_Amb_Tier1_claimants_21_curr" hidden="1">'[2]ePSM Medical Data Page'!$CS$449</definedName>
    <definedName name="aex_Amb_Tier1_claimants_22_curr" localSheetId="5" hidden="1">'[2]ePSM Medical Data Page'!$CS$470</definedName>
    <definedName name="aex_Amb_Tier1_claimants_22_curr" localSheetId="4" hidden="1">'[2]ePSM Medical Data Page'!$CS$470</definedName>
    <definedName name="aex_Amb_Tier1_claimants_22_curr" hidden="1">'[2]ePSM Medical Data Page'!$CS$470</definedName>
    <definedName name="aex_Amb_Tier1_claimants_23_curr" localSheetId="5" hidden="1">'[2]ePSM Medical Data Page'!$CS$491</definedName>
    <definedName name="aex_Amb_Tier1_claimants_23_curr" localSheetId="4" hidden="1">'[2]ePSM Medical Data Page'!$CS$491</definedName>
    <definedName name="aex_Amb_Tier1_claimants_23_curr" hidden="1">'[2]ePSM Medical Data Page'!$CS$491</definedName>
    <definedName name="aex_Amb_Tier1_claimants_24_curr" localSheetId="5" hidden="1">'[2]ePSM Medical Data Page'!$CS$512</definedName>
    <definedName name="aex_Amb_Tier1_claimants_24_curr" localSheetId="4" hidden="1">'[2]ePSM Medical Data Page'!$CS$512</definedName>
    <definedName name="aex_Amb_Tier1_claimants_24_curr" hidden="1">'[2]ePSM Medical Data Page'!$CS$512</definedName>
    <definedName name="aex_Amb_Tier1_paid_amt_00_curr" localSheetId="5" hidden="1">'[2]ePSM Medical Data Page'!$CS$5</definedName>
    <definedName name="aex_Amb_Tier1_paid_amt_00_curr" localSheetId="4" hidden="1">'[2]ePSM Medical Data Page'!$CS$5</definedName>
    <definedName name="aex_Amb_Tier1_paid_amt_00_curr" hidden="1">'[2]ePSM Medical Data Page'!$CS$5</definedName>
    <definedName name="aex_Amb_Tier1_paid_amt_01_curr" localSheetId="5" hidden="1">'[2]ePSM Medical Data Page'!$CS$26</definedName>
    <definedName name="aex_Amb_Tier1_paid_amt_01_curr" localSheetId="4" hidden="1">'[2]ePSM Medical Data Page'!$CS$26</definedName>
    <definedName name="aex_Amb_Tier1_paid_amt_01_curr" hidden="1">'[2]ePSM Medical Data Page'!$CS$26</definedName>
    <definedName name="aex_Amb_Tier1_paid_amt_02_curr" localSheetId="5" hidden="1">'[2]ePSM Medical Data Page'!$CS$47</definedName>
    <definedName name="aex_Amb_Tier1_paid_amt_02_curr" localSheetId="4" hidden="1">'[2]ePSM Medical Data Page'!$CS$47</definedName>
    <definedName name="aex_Amb_Tier1_paid_amt_02_curr" hidden="1">'[2]ePSM Medical Data Page'!$CS$47</definedName>
    <definedName name="aex_Amb_Tier1_paid_amt_03_curr" localSheetId="5" hidden="1">'[2]ePSM Medical Data Page'!$CS$68</definedName>
    <definedName name="aex_Amb_Tier1_paid_amt_03_curr" localSheetId="4" hidden="1">'[2]ePSM Medical Data Page'!$CS$68</definedName>
    <definedName name="aex_Amb_Tier1_paid_amt_03_curr" hidden="1">'[2]ePSM Medical Data Page'!$CS$68</definedName>
    <definedName name="aex_Amb_Tier1_paid_amt_04_curr" localSheetId="5" hidden="1">'[2]ePSM Medical Data Page'!$CS$89</definedName>
    <definedName name="aex_Amb_Tier1_paid_amt_04_curr" localSheetId="4" hidden="1">'[2]ePSM Medical Data Page'!$CS$89</definedName>
    <definedName name="aex_Amb_Tier1_paid_amt_04_curr" hidden="1">'[2]ePSM Medical Data Page'!$CS$89</definedName>
    <definedName name="aex_Amb_Tier1_paid_amt_05_curr" localSheetId="5" hidden="1">'[2]ePSM Medical Data Page'!$CS$110</definedName>
    <definedName name="aex_Amb_Tier1_paid_amt_05_curr" localSheetId="4" hidden="1">'[2]ePSM Medical Data Page'!$CS$110</definedName>
    <definedName name="aex_Amb_Tier1_paid_amt_05_curr" hidden="1">'[2]ePSM Medical Data Page'!$CS$110</definedName>
    <definedName name="aex_Amb_Tier1_paid_amt_06_curr" localSheetId="5" hidden="1">'[2]ePSM Medical Data Page'!$CS$131</definedName>
    <definedName name="aex_Amb_Tier1_paid_amt_06_curr" localSheetId="4" hidden="1">'[2]ePSM Medical Data Page'!$CS$131</definedName>
    <definedName name="aex_Amb_Tier1_paid_amt_06_curr" hidden="1">'[2]ePSM Medical Data Page'!$CS$131</definedName>
    <definedName name="aex_Amb_Tier1_paid_amt_07_curr" localSheetId="5" hidden="1">'[2]ePSM Medical Data Page'!$CS$152</definedName>
    <definedName name="aex_Amb_Tier1_paid_amt_07_curr" localSheetId="4" hidden="1">'[2]ePSM Medical Data Page'!$CS$152</definedName>
    <definedName name="aex_Amb_Tier1_paid_amt_07_curr" hidden="1">'[2]ePSM Medical Data Page'!$CS$152</definedName>
    <definedName name="aex_Amb_Tier1_paid_amt_08_curr" localSheetId="5" hidden="1">'[2]ePSM Medical Data Page'!$CS$173</definedName>
    <definedName name="aex_Amb_Tier1_paid_amt_08_curr" localSheetId="4" hidden="1">'[2]ePSM Medical Data Page'!$CS$173</definedName>
    <definedName name="aex_Amb_Tier1_paid_amt_08_curr" hidden="1">'[2]ePSM Medical Data Page'!$CS$173</definedName>
    <definedName name="aex_Amb_Tier1_paid_amt_09_curr" localSheetId="5" hidden="1">'[2]ePSM Medical Data Page'!$CS$194</definedName>
    <definedName name="aex_Amb_Tier1_paid_amt_09_curr" localSheetId="4" hidden="1">'[2]ePSM Medical Data Page'!$CS$194</definedName>
    <definedName name="aex_Amb_Tier1_paid_amt_09_curr" hidden="1">'[2]ePSM Medical Data Page'!$CS$194</definedName>
    <definedName name="aex_Amb_Tier1_paid_amt_10_curr" localSheetId="5" hidden="1">'[2]ePSM Medical Data Page'!$CS$215</definedName>
    <definedName name="aex_Amb_Tier1_paid_amt_10_curr" localSheetId="4" hidden="1">'[2]ePSM Medical Data Page'!$CS$215</definedName>
    <definedName name="aex_Amb_Tier1_paid_amt_10_curr" hidden="1">'[2]ePSM Medical Data Page'!$CS$215</definedName>
    <definedName name="aex_Amb_Tier1_paid_amt_11_curr" localSheetId="5" hidden="1">'[2]ePSM Medical Data Page'!$CS$236</definedName>
    <definedName name="aex_Amb_Tier1_paid_amt_11_curr" localSheetId="4" hidden="1">'[2]ePSM Medical Data Page'!$CS$236</definedName>
    <definedName name="aex_Amb_Tier1_paid_amt_11_curr" hidden="1">'[2]ePSM Medical Data Page'!$CS$236</definedName>
    <definedName name="aex_Amb_Tier1_paid_amt_12_curr" localSheetId="5" hidden="1">'[2]ePSM Medical Data Page'!$CS$257</definedName>
    <definedName name="aex_Amb_Tier1_paid_amt_12_curr" localSheetId="4" hidden="1">'[2]ePSM Medical Data Page'!$CS$257</definedName>
    <definedName name="aex_Amb_Tier1_paid_amt_12_curr" hidden="1">'[2]ePSM Medical Data Page'!$CS$257</definedName>
    <definedName name="aex_Amb_Tier1_paid_amt_13_curr" localSheetId="5" hidden="1">'[2]ePSM Medical Data Page'!$CS$278</definedName>
    <definedName name="aex_Amb_Tier1_paid_amt_13_curr" localSheetId="4" hidden="1">'[2]ePSM Medical Data Page'!$CS$278</definedName>
    <definedName name="aex_Amb_Tier1_paid_amt_13_curr" hidden="1">'[2]ePSM Medical Data Page'!$CS$278</definedName>
    <definedName name="aex_Amb_Tier1_paid_amt_14_curr" localSheetId="5" hidden="1">'[2]ePSM Medical Data Page'!$CS$299</definedName>
    <definedName name="aex_Amb_Tier1_paid_amt_14_curr" localSheetId="4" hidden="1">'[2]ePSM Medical Data Page'!$CS$299</definedName>
    <definedName name="aex_Amb_Tier1_paid_amt_14_curr" hidden="1">'[2]ePSM Medical Data Page'!$CS$299</definedName>
    <definedName name="aex_Amb_Tier1_paid_amt_15_curr" localSheetId="5" hidden="1">'[2]ePSM Medical Data Page'!$CS$320</definedName>
    <definedName name="aex_Amb_Tier1_paid_amt_15_curr" localSheetId="4" hidden="1">'[2]ePSM Medical Data Page'!$CS$320</definedName>
    <definedName name="aex_Amb_Tier1_paid_amt_15_curr" hidden="1">'[2]ePSM Medical Data Page'!$CS$320</definedName>
    <definedName name="aex_Amb_Tier1_paid_amt_16_curr" localSheetId="5" hidden="1">'[2]ePSM Medical Data Page'!$CS$341</definedName>
    <definedName name="aex_Amb_Tier1_paid_amt_16_curr" localSheetId="4" hidden="1">'[2]ePSM Medical Data Page'!$CS$341</definedName>
    <definedName name="aex_Amb_Tier1_paid_amt_16_curr" hidden="1">'[2]ePSM Medical Data Page'!$CS$341</definedName>
    <definedName name="aex_Amb_Tier1_paid_amt_17_curr" localSheetId="5" hidden="1">'[2]ePSM Medical Data Page'!$CS$362</definedName>
    <definedName name="aex_Amb_Tier1_paid_amt_17_curr" localSheetId="4" hidden="1">'[2]ePSM Medical Data Page'!$CS$362</definedName>
    <definedName name="aex_Amb_Tier1_paid_amt_17_curr" hidden="1">'[2]ePSM Medical Data Page'!$CS$362</definedName>
    <definedName name="aex_Amb_Tier1_paid_amt_18_curr" localSheetId="5" hidden="1">'[2]ePSM Medical Data Page'!$CS$383</definedName>
    <definedName name="aex_Amb_Tier1_paid_amt_18_curr" localSheetId="4" hidden="1">'[2]ePSM Medical Data Page'!$CS$383</definedName>
    <definedName name="aex_Amb_Tier1_paid_amt_18_curr" hidden="1">'[2]ePSM Medical Data Page'!$CS$383</definedName>
    <definedName name="aex_Amb_Tier1_paid_amt_19_curr" localSheetId="5" hidden="1">'[2]ePSM Medical Data Page'!$CS$404</definedName>
    <definedName name="aex_Amb_Tier1_paid_amt_19_curr" localSheetId="4" hidden="1">'[2]ePSM Medical Data Page'!$CS$404</definedName>
    <definedName name="aex_Amb_Tier1_paid_amt_19_curr" hidden="1">'[2]ePSM Medical Data Page'!$CS$404</definedName>
    <definedName name="aex_Amb_Tier1_paid_amt_20_curr" localSheetId="5" hidden="1">'[2]ePSM Medical Data Page'!$CS$425</definedName>
    <definedName name="aex_Amb_Tier1_paid_amt_20_curr" localSheetId="4" hidden="1">'[2]ePSM Medical Data Page'!$CS$425</definedName>
    <definedName name="aex_Amb_Tier1_paid_amt_20_curr" hidden="1">'[2]ePSM Medical Data Page'!$CS$425</definedName>
    <definedName name="aex_Amb_Tier1_paid_amt_21_curr" localSheetId="5" hidden="1">'[2]ePSM Medical Data Page'!$CS$446</definedName>
    <definedName name="aex_Amb_Tier1_paid_amt_21_curr" localSheetId="4" hidden="1">'[2]ePSM Medical Data Page'!$CS$446</definedName>
    <definedName name="aex_Amb_Tier1_paid_amt_21_curr" hidden="1">'[2]ePSM Medical Data Page'!$CS$446</definedName>
    <definedName name="aex_Amb_Tier1_paid_amt_22_curr" localSheetId="5" hidden="1">'[2]ePSM Medical Data Page'!$CS$467</definedName>
    <definedName name="aex_Amb_Tier1_paid_amt_22_curr" localSheetId="4" hidden="1">'[2]ePSM Medical Data Page'!$CS$467</definedName>
    <definedName name="aex_Amb_Tier1_paid_amt_22_curr" hidden="1">'[2]ePSM Medical Data Page'!$CS$467</definedName>
    <definedName name="aex_Amb_Tier1_paid_amt_23_curr" localSheetId="5" hidden="1">'[2]ePSM Medical Data Page'!$CS$488</definedName>
    <definedName name="aex_Amb_Tier1_paid_amt_23_curr" localSheetId="4" hidden="1">'[2]ePSM Medical Data Page'!$CS$488</definedName>
    <definedName name="aex_Amb_Tier1_paid_amt_23_curr" hidden="1">'[2]ePSM Medical Data Page'!$CS$488</definedName>
    <definedName name="aex_Amb_Tier1_paid_amt_24_curr" localSheetId="5" hidden="1">'[2]ePSM Medical Data Page'!$CS$509</definedName>
    <definedName name="aex_Amb_Tier1_paid_amt_24_curr" localSheetId="4" hidden="1">'[2]ePSM Medical Data Page'!$CS$509</definedName>
    <definedName name="aex_Amb_Tier1_paid_amt_24_curr" hidden="1">'[2]ePSM Medical Data Page'!$CS$509</definedName>
    <definedName name="aex_Amb_Tier2_claimants_00_curr" localSheetId="5" hidden="1">'[2]ePSM Medical Data Page'!$CS$13</definedName>
    <definedName name="aex_Amb_Tier2_claimants_00_curr" localSheetId="4" hidden="1">'[2]ePSM Medical Data Page'!$CS$13</definedName>
    <definedName name="aex_Amb_Tier2_claimants_00_curr" hidden="1">'[2]ePSM Medical Data Page'!$CS$13</definedName>
    <definedName name="aex_Amb_Tier2_claimants_01_curr" localSheetId="5" hidden="1">'[2]ePSM Medical Data Page'!$CS$34</definedName>
    <definedName name="aex_Amb_Tier2_claimants_01_curr" localSheetId="4" hidden="1">'[2]ePSM Medical Data Page'!$CS$34</definedName>
    <definedName name="aex_Amb_Tier2_claimants_01_curr" hidden="1">'[2]ePSM Medical Data Page'!$CS$34</definedName>
    <definedName name="aex_Amb_Tier2_claimants_02_curr" localSheetId="5" hidden="1">'[2]ePSM Medical Data Page'!$CS$55</definedName>
    <definedName name="aex_Amb_Tier2_claimants_02_curr" localSheetId="4" hidden="1">'[2]ePSM Medical Data Page'!$CS$55</definedName>
    <definedName name="aex_Amb_Tier2_claimants_02_curr" hidden="1">'[2]ePSM Medical Data Page'!$CS$55</definedName>
    <definedName name="aex_Amb_Tier2_claimants_03_curr" localSheetId="5" hidden="1">'[2]ePSM Medical Data Page'!$CS$76</definedName>
    <definedName name="aex_Amb_Tier2_claimants_03_curr" localSheetId="4" hidden="1">'[2]ePSM Medical Data Page'!$CS$76</definedName>
    <definedName name="aex_Amb_Tier2_claimants_03_curr" hidden="1">'[2]ePSM Medical Data Page'!$CS$76</definedName>
    <definedName name="aex_Amb_Tier2_claimants_04_curr" localSheetId="5" hidden="1">'[2]ePSM Medical Data Page'!$CS$97</definedName>
    <definedName name="aex_Amb_Tier2_claimants_04_curr" localSheetId="4" hidden="1">'[2]ePSM Medical Data Page'!$CS$97</definedName>
    <definedName name="aex_Amb_Tier2_claimants_04_curr" hidden="1">'[2]ePSM Medical Data Page'!$CS$97</definedName>
    <definedName name="aex_Amb_Tier2_claimants_05_curr" localSheetId="5" hidden="1">'[2]ePSM Medical Data Page'!$CS$118</definedName>
    <definedName name="aex_Amb_Tier2_claimants_05_curr" localSheetId="4" hidden="1">'[2]ePSM Medical Data Page'!$CS$118</definedName>
    <definedName name="aex_Amb_Tier2_claimants_05_curr" hidden="1">'[2]ePSM Medical Data Page'!$CS$118</definedName>
    <definedName name="aex_Amb_Tier2_claimants_06_curr" localSheetId="5" hidden="1">'[2]ePSM Medical Data Page'!$CS$139</definedName>
    <definedName name="aex_Amb_Tier2_claimants_06_curr" localSheetId="4" hidden="1">'[2]ePSM Medical Data Page'!$CS$139</definedName>
    <definedName name="aex_Amb_Tier2_claimants_06_curr" hidden="1">'[2]ePSM Medical Data Page'!$CS$139</definedName>
    <definedName name="aex_Amb_Tier2_claimants_07_curr" localSheetId="5" hidden="1">'[2]ePSM Medical Data Page'!$CS$160</definedName>
    <definedName name="aex_Amb_Tier2_claimants_07_curr" localSheetId="4" hidden="1">'[2]ePSM Medical Data Page'!$CS$160</definedName>
    <definedName name="aex_Amb_Tier2_claimants_07_curr" hidden="1">'[2]ePSM Medical Data Page'!$CS$160</definedName>
    <definedName name="aex_Amb_Tier2_claimants_08_curr" localSheetId="5" hidden="1">'[2]ePSM Medical Data Page'!$CS$181</definedName>
    <definedName name="aex_Amb_Tier2_claimants_08_curr" localSheetId="4" hidden="1">'[2]ePSM Medical Data Page'!$CS$181</definedName>
    <definedName name="aex_Amb_Tier2_claimants_08_curr" hidden="1">'[2]ePSM Medical Data Page'!$CS$181</definedName>
    <definedName name="aex_Amb_Tier2_claimants_09_curr" localSheetId="5" hidden="1">'[2]ePSM Medical Data Page'!$CS$202</definedName>
    <definedName name="aex_Amb_Tier2_claimants_09_curr" localSheetId="4" hidden="1">'[2]ePSM Medical Data Page'!$CS$202</definedName>
    <definedName name="aex_Amb_Tier2_claimants_09_curr" hidden="1">'[2]ePSM Medical Data Page'!$CS$202</definedName>
    <definedName name="aex_Amb_Tier2_claimants_10_curr" localSheetId="5" hidden="1">'[2]ePSM Medical Data Page'!$CS$223</definedName>
    <definedName name="aex_Amb_Tier2_claimants_10_curr" localSheetId="4" hidden="1">'[2]ePSM Medical Data Page'!$CS$223</definedName>
    <definedName name="aex_Amb_Tier2_claimants_10_curr" hidden="1">'[2]ePSM Medical Data Page'!$CS$223</definedName>
    <definedName name="aex_Amb_Tier2_claimants_11_curr" localSheetId="5" hidden="1">'[2]ePSM Medical Data Page'!$CS$244</definedName>
    <definedName name="aex_Amb_Tier2_claimants_11_curr" localSheetId="4" hidden="1">'[2]ePSM Medical Data Page'!$CS$244</definedName>
    <definedName name="aex_Amb_Tier2_claimants_11_curr" hidden="1">'[2]ePSM Medical Data Page'!$CS$244</definedName>
    <definedName name="aex_Amb_Tier2_claimants_12_curr" localSheetId="5" hidden="1">'[2]ePSM Medical Data Page'!$CS$265</definedName>
    <definedName name="aex_Amb_Tier2_claimants_12_curr" localSheetId="4" hidden="1">'[2]ePSM Medical Data Page'!$CS$265</definedName>
    <definedName name="aex_Amb_Tier2_claimants_12_curr" hidden="1">'[2]ePSM Medical Data Page'!$CS$265</definedName>
    <definedName name="aex_Amb_Tier2_claimants_13_curr" localSheetId="5" hidden="1">'[2]ePSM Medical Data Page'!$CS$286</definedName>
    <definedName name="aex_Amb_Tier2_claimants_13_curr" localSheetId="4" hidden="1">'[2]ePSM Medical Data Page'!$CS$286</definedName>
    <definedName name="aex_Amb_Tier2_claimants_13_curr" hidden="1">'[2]ePSM Medical Data Page'!$CS$286</definedName>
    <definedName name="aex_Amb_Tier2_claimants_14_curr" localSheetId="5" hidden="1">'[2]ePSM Medical Data Page'!$CS$307</definedName>
    <definedName name="aex_Amb_Tier2_claimants_14_curr" localSheetId="4" hidden="1">'[2]ePSM Medical Data Page'!$CS$307</definedName>
    <definedName name="aex_Amb_Tier2_claimants_14_curr" hidden="1">'[2]ePSM Medical Data Page'!$CS$307</definedName>
    <definedName name="aex_Amb_Tier2_claimants_15_curr" localSheetId="5" hidden="1">'[2]ePSM Medical Data Page'!$CS$328</definedName>
    <definedName name="aex_Amb_Tier2_claimants_15_curr" localSheetId="4" hidden="1">'[2]ePSM Medical Data Page'!$CS$328</definedName>
    <definedName name="aex_Amb_Tier2_claimants_15_curr" hidden="1">'[2]ePSM Medical Data Page'!$CS$328</definedName>
    <definedName name="aex_Amb_Tier2_claimants_16_curr" localSheetId="5" hidden="1">'[2]ePSM Medical Data Page'!$CS$349</definedName>
    <definedName name="aex_Amb_Tier2_claimants_16_curr" localSheetId="4" hidden="1">'[2]ePSM Medical Data Page'!$CS$349</definedName>
    <definedName name="aex_Amb_Tier2_claimants_16_curr" hidden="1">'[2]ePSM Medical Data Page'!$CS$349</definedName>
    <definedName name="aex_Amb_Tier2_claimants_17_curr" localSheetId="5" hidden="1">'[2]ePSM Medical Data Page'!$CS$370</definedName>
    <definedName name="aex_Amb_Tier2_claimants_17_curr" localSheetId="4" hidden="1">'[2]ePSM Medical Data Page'!$CS$370</definedName>
    <definedName name="aex_Amb_Tier2_claimants_17_curr" hidden="1">'[2]ePSM Medical Data Page'!$CS$370</definedName>
    <definedName name="aex_Amb_Tier2_claimants_18_curr" localSheetId="5" hidden="1">'[2]ePSM Medical Data Page'!$CS$391</definedName>
    <definedName name="aex_Amb_Tier2_claimants_18_curr" localSheetId="4" hidden="1">'[2]ePSM Medical Data Page'!$CS$391</definedName>
    <definedName name="aex_Amb_Tier2_claimants_18_curr" hidden="1">'[2]ePSM Medical Data Page'!$CS$391</definedName>
    <definedName name="aex_Amb_Tier2_claimants_19_curr" localSheetId="5" hidden="1">'[2]ePSM Medical Data Page'!$CS$412</definedName>
    <definedName name="aex_Amb_Tier2_claimants_19_curr" localSheetId="4" hidden="1">'[2]ePSM Medical Data Page'!$CS$412</definedName>
    <definedName name="aex_Amb_Tier2_claimants_19_curr" hidden="1">'[2]ePSM Medical Data Page'!$CS$412</definedName>
    <definedName name="aex_Amb_Tier2_claimants_20_curr" localSheetId="5" hidden="1">'[2]ePSM Medical Data Page'!$CS$433</definedName>
    <definedName name="aex_Amb_Tier2_claimants_20_curr" localSheetId="4" hidden="1">'[2]ePSM Medical Data Page'!$CS$433</definedName>
    <definedName name="aex_Amb_Tier2_claimants_20_curr" hidden="1">'[2]ePSM Medical Data Page'!$CS$433</definedName>
    <definedName name="aex_Amb_Tier2_claimants_21_curr" localSheetId="5" hidden="1">'[2]ePSM Medical Data Page'!$CS$454</definedName>
    <definedName name="aex_Amb_Tier2_claimants_21_curr" localSheetId="4" hidden="1">'[2]ePSM Medical Data Page'!$CS$454</definedName>
    <definedName name="aex_Amb_Tier2_claimants_21_curr" hidden="1">'[2]ePSM Medical Data Page'!$CS$454</definedName>
    <definedName name="aex_Amb_Tier2_claimants_22_curr" localSheetId="5" hidden="1">'[2]ePSM Medical Data Page'!$CS$475</definedName>
    <definedName name="aex_Amb_Tier2_claimants_22_curr" localSheetId="4" hidden="1">'[2]ePSM Medical Data Page'!$CS$475</definedName>
    <definedName name="aex_Amb_Tier2_claimants_22_curr" hidden="1">'[2]ePSM Medical Data Page'!$CS$475</definedName>
    <definedName name="aex_Amb_Tier2_claimants_23_curr" localSheetId="5" hidden="1">'[2]ePSM Medical Data Page'!$CS$496</definedName>
    <definedName name="aex_Amb_Tier2_claimants_23_curr" localSheetId="4" hidden="1">'[2]ePSM Medical Data Page'!$CS$496</definedName>
    <definedName name="aex_Amb_Tier2_claimants_23_curr" hidden="1">'[2]ePSM Medical Data Page'!$CS$496</definedName>
    <definedName name="aex_Amb_Tier2_claimants_24_curr" localSheetId="5" hidden="1">'[2]ePSM Medical Data Page'!$CS$517</definedName>
    <definedName name="aex_Amb_Tier2_claimants_24_curr" localSheetId="4" hidden="1">'[2]ePSM Medical Data Page'!$CS$517</definedName>
    <definedName name="aex_Amb_Tier2_claimants_24_curr" hidden="1">'[2]ePSM Medical Data Page'!$CS$517</definedName>
    <definedName name="aex_Amb_Tier2_paid_amt_00_curr" localSheetId="5" hidden="1">'[2]ePSM Medical Data Page'!$CS$10</definedName>
    <definedName name="aex_Amb_Tier2_paid_amt_00_curr" localSheetId="4" hidden="1">'[2]ePSM Medical Data Page'!$CS$10</definedName>
    <definedName name="aex_Amb_Tier2_paid_amt_00_curr" hidden="1">'[2]ePSM Medical Data Page'!$CS$10</definedName>
    <definedName name="aex_Amb_Tier2_paid_amt_01_curr" localSheetId="5" hidden="1">'[2]ePSM Medical Data Page'!$CS$31</definedName>
    <definedName name="aex_Amb_Tier2_paid_amt_01_curr" localSheetId="4" hidden="1">'[2]ePSM Medical Data Page'!$CS$31</definedName>
    <definedName name="aex_Amb_Tier2_paid_amt_01_curr" hidden="1">'[2]ePSM Medical Data Page'!$CS$31</definedName>
    <definedName name="aex_Amb_Tier2_paid_amt_02_curr" localSheetId="5" hidden="1">'[2]ePSM Medical Data Page'!$CS$52</definedName>
    <definedName name="aex_Amb_Tier2_paid_amt_02_curr" localSheetId="4" hidden="1">'[2]ePSM Medical Data Page'!$CS$52</definedName>
    <definedName name="aex_Amb_Tier2_paid_amt_02_curr" hidden="1">'[2]ePSM Medical Data Page'!$CS$52</definedName>
    <definedName name="aex_Amb_Tier2_paid_amt_03_curr" localSheetId="5" hidden="1">'[2]ePSM Medical Data Page'!$CS$73</definedName>
    <definedName name="aex_Amb_Tier2_paid_amt_03_curr" localSheetId="4" hidden="1">'[2]ePSM Medical Data Page'!$CS$73</definedName>
    <definedName name="aex_Amb_Tier2_paid_amt_03_curr" hidden="1">'[2]ePSM Medical Data Page'!$CS$73</definedName>
    <definedName name="aex_Amb_Tier2_paid_amt_04_curr" localSheetId="5" hidden="1">'[2]ePSM Medical Data Page'!$CS$94</definedName>
    <definedName name="aex_Amb_Tier2_paid_amt_04_curr" localSheetId="4" hidden="1">'[2]ePSM Medical Data Page'!$CS$94</definedName>
    <definedName name="aex_Amb_Tier2_paid_amt_04_curr" hidden="1">'[2]ePSM Medical Data Page'!$CS$94</definedName>
    <definedName name="aex_Amb_Tier2_paid_amt_05_curr" localSheetId="5" hidden="1">'[2]ePSM Medical Data Page'!$CS$115</definedName>
    <definedName name="aex_Amb_Tier2_paid_amt_05_curr" localSheetId="4" hidden="1">'[2]ePSM Medical Data Page'!$CS$115</definedName>
    <definedName name="aex_Amb_Tier2_paid_amt_05_curr" hidden="1">'[2]ePSM Medical Data Page'!$CS$115</definedName>
    <definedName name="aex_Amb_Tier2_paid_amt_06_curr" localSheetId="5" hidden="1">'[2]ePSM Medical Data Page'!$CS$136</definedName>
    <definedName name="aex_Amb_Tier2_paid_amt_06_curr" localSheetId="4" hidden="1">'[2]ePSM Medical Data Page'!$CS$136</definedName>
    <definedName name="aex_Amb_Tier2_paid_amt_06_curr" hidden="1">'[2]ePSM Medical Data Page'!$CS$136</definedName>
    <definedName name="aex_Amb_Tier2_paid_amt_07_curr" localSheetId="5" hidden="1">'[2]ePSM Medical Data Page'!$CS$157</definedName>
    <definedName name="aex_Amb_Tier2_paid_amt_07_curr" localSheetId="4" hidden="1">'[2]ePSM Medical Data Page'!$CS$157</definedName>
    <definedName name="aex_Amb_Tier2_paid_amt_07_curr" hidden="1">'[2]ePSM Medical Data Page'!$CS$157</definedName>
    <definedName name="aex_Amb_Tier2_paid_amt_08_curr" localSheetId="5" hidden="1">'[2]ePSM Medical Data Page'!$CS$178</definedName>
    <definedName name="aex_Amb_Tier2_paid_amt_08_curr" localSheetId="4" hidden="1">'[2]ePSM Medical Data Page'!$CS$178</definedName>
    <definedName name="aex_Amb_Tier2_paid_amt_08_curr" hidden="1">'[2]ePSM Medical Data Page'!$CS$178</definedName>
    <definedName name="aex_Amb_Tier2_paid_amt_09_curr" localSheetId="5" hidden="1">'[2]ePSM Medical Data Page'!$CS$199</definedName>
    <definedName name="aex_Amb_Tier2_paid_amt_09_curr" localSheetId="4" hidden="1">'[2]ePSM Medical Data Page'!$CS$199</definedName>
    <definedName name="aex_Amb_Tier2_paid_amt_09_curr" hidden="1">'[2]ePSM Medical Data Page'!$CS$199</definedName>
    <definedName name="aex_Amb_Tier2_paid_amt_10_curr" localSheetId="5" hidden="1">'[2]ePSM Medical Data Page'!$CS$220</definedName>
    <definedName name="aex_Amb_Tier2_paid_amt_10_curr" localSheetId="4" hidden="1">'[2]ePSM Medical Data Page'!$CS$220</definedName>
    <definedName name="aex_Amb_Tier2_paid_amt_10_curr" hidden="1">'[2]ePSM Medical Data Page'!$CS$220</definedName>
    <definedName name="aex_Amb_Tier2_paid_amt_11_curr" localSheetId="5" hidden="1">'[2]ePSM Medical Data Page'!$CS$241</definedName>
    <definedName name="aex_Amb_Tier2_paid_amt_11_curr" localSheetId="4" hidden="1">'[2]ePSM Medical Data Page'!$CS$241</definedName>
    <definedName name="aex_Amb_Tier2_paid_amt_11_curr" hidden="1">'[2]ePSM Medical Data Page'!$CS$241</definedName>
    <definedName name="aex_Amb_Tier2_paid_amt_12_curr" localSheetId="5" hidden="1">'[2]ePSM Medical Data Page'!$CS$262</definedName>
    <definedName name="aex_Amb_Tier2_paid_amt_12_curr" localSheetId="4" hidden="1">'[2]ePSM Medical Data Page'!$CS$262</definedName>
    <definedName name="aex_Amb_Tier2_paid_amt_12_curr" hidden="1">'[2]ePSM Medical Data Page'!$CS$262</definedName>
    <definedName name="aex_Amb_Tier2_paid_amt_13_curr" localSheetId="5" hidden="1">'[2]ePSM Medical Data Page'!$CS$283</definedName>
    <definedName name="aex_Amb_Tier2_paid_amt_13_curr" localSheetId="4" hidden="1">'[2]ePSM Medical Data Page'!$CS$283</definedName>
    <definedName name="aex_Amb_Tier2_paid_amt_13_curr" hidden="1">'[2]ePSM Medical Data Page'!$CS$283</definedName>
    <definedName name="aex_Amb_Tier2_paid_amt_14_curr" localSheetId="5" hidden="1">'[2]ePSM Medical Data Page'!$CS$304</definedName>
    <definedName name="aex_Amb_Tier2_paid_amt_14_curr" localSheetId="4" hidden="1">'[2]ePSM Medical Data Page'!$CS$304</definedName>
    <definedName name="aex_Amb_Tier2_paid_amt_14_curr" hidden="1">'[2]ePSM Medical Data Page'!$CS$304</definedName>
    <definedName name="aex_Amb_Tier2_paid_amt_15_curr" localSheetId="5" hidden="1">'[2]ePSM Medical Data Page'!$CS$325</definedName>
    <definedName name="aex_Amb_Tier2_paid_amt_15_curr" localSheetId="4" hidden="1">'[2]ePSM Medical Data Page'!$CS$325</definedName>
    <definedName name="aex_Amb_Tier2_paid_amt_15_curr" hidden="1">'[2]ePSM Medical Data Page'!$CS$325</definedName>
    <definedName name="aex_Amb_Tier2_paid_amt_16_curr" localSheetId="5" hidden="1">'[2]ePSM Medical Data Page'!$CS$346</definedName>
    <definedName name="aex_Amb_Tier2_paid_amt_16_curr" localSheetId="4" hidden="1">'[2]ePSM Medical Data Page'!$CS$346</definedName>
    <definedName name="aex_Amb_Tier2_paid_amt_16_curr" hidden="1">'[2]ePSM Medical Data Page'!$CS$346</definedName>
    <definedName name="aex_Amb_Tier2_paid_amt_17_curr" localSheetId="5" hidden="1">'[2]ePSM Medical Data Page'!$CS$367</definedName>
    <definedName name="aex_Amb_Tier2_paid_amt_17_curr" localSheetId="4" hidden="1">'[2]ePSM Medical Data Page'!$CS$367</definedName>
    <definedName name="aex_Amb_Tier2_paid_amt_17_curr" hidden="1">'[2]ePSM Medical Data Page'!$CS$367</definedName>
    <definedName name="aex_Amb_Tier2_paid_amt_18_curr" localSheetId="5" hidden="1">'[2]ePSM Medical Data Page'!$CS$388</definedName>
    <definedName name="aex_Amb_Tier2_paid_amt_18_curr" localSheetId="4" hidden="1">'[2]ePSM Medical Data Page'!$CS$388</definedName>
    <definedName name="aex_Amb_Tier2_paid_amt_18_curr" hidden="1">'[2]ePSM Medical Data Page'!$CS$388</definedName>
    <definedName name="aex_Amb_Tier2_paid_amt_19_curr" localSheetId="5" hidden="1">'[2]ePSM Medical Data Page'!$CS$409</definedName>
    <definedName name="aex_Amb_Tier2_paid_amt_19_curr" localSheetId="4" hidden="1">'[2]ePSM Medical Data Page'!$CS$409</definedName>
    <definedName name="aex_Amb_Tier2_paid_amt_19_curr" hidden="1">'[2]ePSM Medical Data Page'!$CS$409</definedName>
    <definedName name="aex_Amb_Tier2_paid_amt_20_curr" localSheetId="5" hidden="1">'[2]ePSM Medical Data Page'!$CS$430</definedName>
    <definedName name="aex_Amb_Tier2_paid_amt_20_curr" localSheetId="4" hidden="1">'[2]ePSM Medical Data Page'!$CS$430</definedName>
    <definedName name="aex_Amb_Tier2_paid_amt_20_curr" hidden="1">'[2]ePSM Medical Data Page'!$CS$430</definedName>
    <definedName name="aex_Amb_Tier2_paid_amt_21_curr" localSheetId="5" hidden="1">'[2]ePSM Medical Data Page'!$CS$451</definedName>
    <definedName name="aex_Amb_Tier2_paid_amt_21_curr" localSheetId="4" hidden="1">'[2]ePSM Medical Data Page'!$CS$451</definedName>
    <definedName name="aex_Amb_Tier2_paid_amt_21_curr" hidden="1">'[2]ePSM Medical Data Page'!$CS$451</definedName>
    <definedName name="aex_Amb_Tier2_paid_amt_22_curr" localSheetId="5" hidden="1">'[2]ePSM Medical Data Page'!$CS$472</definedName>
    <definedName name="aex_Amb_Tier2_paid_amt_22_curr" localSheetId="4" hidden="1">'[2]ePSM Medical Data Page'!$CS$472</definedName>
    <definedName name="aex_Amb_Tier2_paid_amt_22_curr" hidden="1">'[2]ePSM Medical Data Page'!$CS$472</definedName>
    <definedName name="aex_Amb_Tier2_paid_amt_23_curr" localSheetId="5" hidden="1">'[2]ePSM Medical Data Page'!$CS$493</definedName>
    <definedName name="aex_Amb_Tier2_paid_amt_23_curr" localSheetId="4" hidden="1">'[2]ePSM Medical Data Page'!$CS$493</definedName>
    <definedName name="aex_Amb_Tier2_paid_amt_23_curr" hidden="1">'[2]ePSM Medical Data Page'!$CS$493</definedName>
    <definedName name="aex_Amb_Tier2_paid_amt_24_curr" localSheetId="5" hidden="1">'[2]ePSM Medical Data Page'!$CS$514</definedName>
    <definedName name="aex_Amb_Tier2_paid_amt_24_curr" localSheetId="4" hidden="1">'[2]ePSM Medical Data Page'!$CS$514</definedName>
    <definedName name="aex_Amb_Tier2_paid_amt_24_curr" hidden="1">'[2]ePSM Medical Data Page'!$CS$514</definedName>
    <definedName name="aex_Amb_Tier3_claimants_00_curr" localSheetId="5" hidden="1">'[2]ePSM Medical Data Page'!$CS$18</definedName>
    <definedName name="aex_Amb_Tier3_claimants_00_curr" localSheetId="4" hidden="1">'[2]ePSM Medical Data Page'!$CS$18</definedName>
    <definedName name="aex_Amb_Tier3_claimants_00_curr" hidden="1">'[2]ePSM Medical Data Page'!$CS$18</definedName>
    <definedName name="aex_Amb_Tier3_claimants_01_curr" localSheetId="5" hidden="1">'[2]ePSM Medical Data Page'!$CS$39</definedName>
    <definedName name="aex_Amb_Tier3_claimants_01_curr" localSheetId="4" hidden="1">'[2]ePSM Medical Data Page'!$CS$39</definedName>
    <definedName name="aex_Amb_Tier3_claimants_01_curr" hidden="1">'[2]ePSM Medical Data Page'!$CS$39</definedName>
    <definedName name="aex_Amb_Tier3_claimants_02_curr" localSheetId="5" hidden="1">'[2]ePSM Medical Data Page'!$CS$60</definedName>
    <definedName name="aex_Amb_Tier3_claimants_02_curr" localSheetId="4" hidden="1">'[2]ePSM Medical Data Page'!$CS$60</definedName>
    <definedName name="aex_Amb_Tier3_claimants_02_curr" hidden="1">'[2]ePSM Medical Data Page'!$CS$60</definedName>
    <definedName name="aex_Amb_Tier3_claimants_03_curr" localSheetId="5" hidden="1">'[2]ePSM Medical Data Page'!$CS$81</definedName>
    <definedName name="aex_Amb_Tier3_claimants_03_curr" localSheetId="4" hidden="1">'[2]ePSM Medical Data Page'!$CS$81</definedName>
    <definedName name="aex_Amb_Tier3_claimants_03_curr" hidden="1">'[2]ePSM Medical Data Page'!$CS$81</definedName>
    <definedName name="aex_Amb_Tier3_claimants_04_curr" localSheetId="5" hidden="1">'[2]ePSM Medical Data Page'!$CS$102</definedName>
    <definedName name="aex_Amb_Tier3_claimants_04_curr" localSheetId="4" hidden="1">'[2]ePSM Medical Data Page'!$CS$102</definedName>
    <definedName name="aex_Amb_Tier3_claimants_04_curr" hidden="1">'[2]ePSM Medical Data Page'!$CS$102</definedName>
    <definedName name="aex_Amb_Tier3_claimants_05_curr" localSheetId="5" hidden="1">'[2]ePSM Medical Data Page'!$CS$123</definedName>
    <definedName name="aex_Amb_Tier3_claimants_05_curr" localSheetId="4" hidden="1">'[2]ePSM Medical Data Page'!$CS$123</definedName>
    <definedName name="aex_Amb_Tier3_claimants_05_curr" hidden="1">'[2]ePSM Medical Data Page'!$CS$123</definedName>
    <definedName name="aex_Amb_Tier3_claimants_06_curr" localSheetId="5" hidden="1">'[2]ePSM Medical Data Page'!$CS$144</definedName>
    <definedName name="aex_Amb_Tier3_claimants_06_curr" localSheetId="4" hidden="1">'[2]ePSM Medical Data Page'!$CS$144</definedName>
    <definedName name="aex_Amb_Tier3_claimants_06_curr" hidden="1">'[2]ePSM Medical Data Page'!$CS$144</definedName>
    <definedName name="aex_Amb_Tier3_claimants_07_curr" localSheetId="5" hidden="1">'[2]ePSM Medical Data Page'!$CS$165</definedName>
    <definedName name="aex_Amb_Tier3_claimants_07_curr" localSheetId="4" hidden="1">'[2]ePSM Medical Data Page'!$CS$165</definedName>
    <definedName name="aex_Amb_Tier3_claimants_07_curr" hidden="1">'[2]ePSM Medical Data Page'!$CS$165</definedName>
    <definedName name="aex_Amb_Tier3_claimants_08_curr" localSheetId="5" hidden="1">'[2]ePSM Medical Data Page'!$CS$186</definedName>
    <definedName name="aex_Amb_Tier3_claimants_08_curr" localSheetId="4" hidden="1">'[2]ePSM Medical Data Page'!$CS$186</definedName>
    <definedName name="aex_Amb_Tier3_claimants_08_curr" hidden="1">'[2]ePSM Medical Data Page'!$CS$186</definedName>
    <definedName name="aex_Amb_Tier3_claimants_09_curr" localSheetId="5" hidden="1">'[2]ePSM Medical Data Page'!$CS$207</definedName>
    <definedName name="aex_Amb_Tier3_claimants_09_curr" localSheetId="4" hidden="1">'[2]ePSM Medical Data Page'!$CS$207</definedName>
    <definedName name="aex_Amb_Tier3_claimants_09_curr" hidden="1">'[2]ePSM Medical Data Page'!$CS$207</definedName>
    <definedName name="aex_Amb_Tier3_claimants_10_curr" localSheetId="5" hidden="1">'[2]ePSM Medical Data Page'!$CS$228</definedName>
    <definedName name="aex_Amb_Tier3_claimants_10_curr" localSheetId="4" hidden="1">'[2]ePSM Medical Data Page'!$CS$228</definedName>
    <definedName name="aex_Amb_Tier3_claimants_10_curr" hidden="1">'[2]ePSM Medical Data Page'!$CS$228</definedName>
    <definedName name="aex_Amb_Tier3_claimants_11_curr" localSheetId="5" hidden="1">'[2]ePSM Medical Data Page'!$CS$249</definedName>
    <definedName name="aex_Amb_Tier3_claimants_11_curr" localSheetId="4" hidden="1">'[2]ePSM Medical Data Page'!$CS$249</definedName>
    <definedName name="aex_Amb_Tier3_claimants_11_curr" hidden="1">'[2]ePSM Medical Data Page'!$CS$249</definedName>
    <definedName name="aex_Amb_Tier3_claimants_12_curr" localSheetId="5" hidden="1">'[2]ePSM Medical Data Page'!$CS$270</definedName>
    <definedName name="aex_Amb_Tier3_claimants_12_curr" localSheetId="4" hidden="1">'[2]ePSM Medical Data Page'!$CS$270</definedName>
    <definedName name="aex_Amb_Tier3_claimants_12_curr" hidden="1">'[2]ePSM Medical Data Page'!$CS$270</definedName>
    <definedName name="aex_Amb_Tier3_claimants_13_curr" localSheetId="5" hidden="1">'[2]ePSM Medical Data Page'!$CS$291</definedName>
    <definedName name="aex_Amb_Tier3_claimants_13_curr" localSheetId="4" hidden="1">'[2]ePSM Medical Data Page'!$CS$291</definedName>
    <definedName name="aex_Amb_Tier3_claimants_13_curr" hidden="1">'[2]ePSM Medical Data Page'!$CS$291</definedName>
    <definedName name="aex_Amb_Tier3_claimants_14_curr" localSheetId="5" hidden="1">'[2]ePSM Medical Data Page'!$CS$312</definedName>
    <definedName name="aex_Amb_Tier3_claimants_14_curr" localSheetId="4" hidden="1">'[2]ePSM Medical Data Page'!$CS$312</definedName>
    <definedName name="aex_Amb_Tier3_claimants_14_curr" hidden="1">'[2]ePSM Medical Data Page'!$CS$312</definedName>
    <definedName name="aex_Amb_Tier3_claimants_15_curr" localSheetId="5" hidden="1">'[2]ePSM Medical Data Page'!$CS$333</definedName>
    <definedName name="aex_Amb_Tier3_claimants_15_curr" localSheetId="4" hidden="1">'[2]ePSM Medical Data Page'!$CS$333</definedName>
    <definedName name="aex_Amb_Tier3_claimants_15_curr" hidden="1">'[2]ePSM Medical Data Page'!$CS$333</definedName>
    <definedName name="aex_Amb_Tier3_claimants_16_curr" localSheetId="5" hidden="1">'[2]ePSM Medical Data Page'!$CS$354</definedName>
    <definedName name="aex_Amb_Tier3_claimants_16_curr" localSheetId="4" hidden="1">'[2]ePSM Medical Data Page'!$CS$354</definedName>
    <definedName name="aex_Amb_Tier3_claimants_16_curr" hidden="1">'[2]ePSM Medical Data Page'!$CS$354</definedName>
    <definedName name="aex_Amb_Tier3_claimants_17_curr" localSheetId="5" hidden="1">'[2]ePSM Medical Data Page'!$CS$375</definedName>
    <definedName name="aex_Amb_Tier3_claimants_17_curr" localSheetId="4" hidden="1">'[2]ePSM Medical Data Page'!$CS$375</definedName>
    <definedName name="aex_Amb_Tier3_claimants_17_curr" hidden="1">'[2]ePSM Medical Data Page'!$CS$375</definedName>
    <definedName name="aex_Amb_Tier3_claimants_18_curr" localSheetId="5" hidden="1">'[2]ePSM Medical Data Page'!$CS$396</definedName>
    <definedName name="aex_Amb_Tier3_claimants_18_curr" localSheetId="4" hidden="1">'[2]ePSM Medical Data Page'!$CS$396</definedName>
    <definedName name="aex_Amb_Tier3_claimants_18_curr" hidden="1">'[2]ePSM Medical Data Page'!$CS$396</definedName>
    <definedName name="aex_Amb_Tier3_claimants_19_curr" localSheetId="5" hidden="1">'[2]ePSM Medical Data Page'!$CS$417</definedName>
    <definedName name="aex_Amb_Tier3_claimants_19_curr" localSheetId="4" hidden="1">'[2]ePSM Medical Data Page'!$CS$417</definedName>
    <definedName name="aex_Amb_Tier3_claimants_19_curr" hidden="1">'[2]ePSM Medical Data Page'!$CS$417</definedName>
    <definedName name="aex_Amb_Tier3_claimants_20_curr" localSheetId="5" hidden="1">'[2]ePSM Medical Data Page'!$CS$438</definedName>
    <definedName name="aex_Amb_Tier3_claimants_20_curr" localSheetId="4" hidden="1">'[2]ePSM Medical Data Page'!$CS$438</definedName>
    <definedName name="aex_Amb_Tier3_claimants_20_curr" hidden="1">'[2]ePSM Medical Data Page'!$CS$438</definedName>
    <definedName name="aex_Amb_Tier3_claimants_21_curr" localSheetId="5" hidden="1">'[2]ePSM Medical Data Page'!$CS$459</definedName>
    <definedName name="aex_Amb_Tier3_claimants_21_curr" localSheetId="4" hidden="1">'[2]ePSM Medical Data Page'!$CS$459</definedName>
    <definedName name="aex_Amb_Tier3_claimants_21_curr" hidden="1">'[2]ePSM Medical Data Page'!$CS$459</definedName>
    <definedName name="aex_Amb_Tier3_claimants_22_curr" localSheetId="5" hidden="1">'[2]ePSM Medical Data Page'!$CS$480</definedName>
    <definedName name="aex_Amb_Tier3_claimants_22_curr" localSheetId="4" hidden="1">'[2]ePSM Medical Data Page'!$CS$480</definedName>
    <definedName name="aex_Amb_Tier3_claimants_22_curr" hidden="1">'[2]ePSM Medical Data Page'!$CS$480</definedName>
    <definedName name="aex_Amb_Tier3_claimants_23_curr" localSheetId="5" hidden="1">'[2]ePSM Medical Data Page'!$CS$501</definedName>
    <definedName name="aex_Amb_Tier3_claimants_23_curr" localSheetId="4" hidden="1">'[2]ePSM Medical Data Page'!$CS$501</definedName>
    <definedName name="aex_Amb_Tier3_claimants_23_curr" hidden="1">'[2]ePSM Medical Data Page'!$CS$501</definedName>
    <definedName name="aex_Amb_Tier3_claimants_24_curr" localSheetId="5" hidden="1">'[2]ePSM Medical Data Page'!$CS$522</definedName>
    <definedName name="aex_Amb_Tier3_claimants_24_curr" localSheetId="4" hidden="1">'[2]ePSM Medical Data Page'!$CS$522</definedName>
    <definedName name="aex_Amb_Tier3_claimants_24_curr" hidden="1">'[2]ePSM Medical Data Page'!$CS$522</definedName>
    <definedName name="aex_Amb_Tier3_paid_amt_00_curr" localSheetId="5" hidden="1">'[2]ePSM Medical Data Page'!$CS$15</definedName>
    <definedName name="aex_Amb_Tier3_paid_amt_00_curr" localSheetId="4" hidden="1">'[2]ePSM Medical Data Page'!$CS$15</definedName>
    <definedName name="aex_Amb_Tier3_paid_amt_00_curr" hidden="1">'[2]ePSM Medical Data Page'!$CS$15</definedName>
    <definedName name="aex_Amb_Tier3_paid_amt_01_curr" localSheetId="5" hidden="1">'[2]ePSM Medical Data Page'!$CS$36</definedName>
    <definedName name="aex_Amb_Tier3_paid_amt_01_curr" localSheetId="4" hidden="1">'[2]ePSM Medical Data Page'!$CS$36</definedName>
    <definedName name="aex_Amb_Tier3_paid_amt_01_curr" hidden="1">'[2]ePSM Medical Data Page'!$CS$36</definedName>
    <definedName name="aex_Amb_Tier3_paid_amt_02_curr" localSheetId="5" hidden="1">'[2]ePSM Medical Data Page'!$CS$57</definedName>
    <definedName name="aex_Amb_Tier3_paid_amt_02_curr" localSheetId="4" hidden="1">'[2]ePSM Medical Data Page'!$CS$57</definedName>
    <definedName name="aex_Amb_Tier3_paid_amt_02_curr" hidden="1">'[2]ePSM Medical Data Page'!$CS$57</definedName>
    <definedName name="aex_Amb_Tier3_paid_amt_03_curr" localSheetId="5" hidden="1">'[2]ePSM Medical Data Page'!$CS$78</definedName>
    <definedName name="aex_Amb_Tier3_paid_amt_03_curr" localSheetId="4" hidden="1">'[2]ePSM Medical Data Page'!$CS$78</definedName>
    <definedName name="aex_Amb_Tier3_paid_amt_03_curr" hidden="1">'[2]ePSM Medical Data Page'!$CS$78</definedName>
    <definedName name="aex_Amb_Tier3_paid_amt_04_curr" localSheetId="5" hidden="1">'[2]ePSM Medical Data Page'!$CS$99</definedName>
    <definedName name="aex_Amb_Tier3_paid_amt_04_curr" localSheetId="4" hidden="1">'[2]ePSM Medical Data Page'!$CS$99</definedName>
    <definedName name="aex_Amb_Tier3_paid_amt_04_curr" hidden="1">'[2]ePSM Medical Data Page'!$CS$99</definedName>
    <definedName name="aex_Amb_Tier3_paid_amt_05_curr" localSheetId="5" hidden="1">'[2]ePSM Medical Data Page'!$CS$120</definedName>
    <definedName name="aex_Amb_Tier3_paid_amt_05_curr" localSheetId="4" hidden="1">'[2]ePSM Medical Data Page'!$CS$120</definedName>
    <definedName name="aex_Amb_Tier3_paid_amt_05_curr" hidden="1">'[2]ePSM Medical Data Page'!$CS$120</definedName>
    <definedName name="aex_Amb_Tier3_paid_amt_06_curr" localSheetId="5" hidden="1">'[2]ePSM Medical Data Page'!$CS$141</definedName>
    <definedName name="aex_Amb_Tier3_paid_amt_06_curr" localSheetId="4" hidden="1">'[2]ePSM Medical Data Page'!$CS$141</definedName>
    <definedName name="aex_Amb_Tier3_paid_amt_06_curr" hidden="1">'[2]ePSM Medical Data Page'!$CS$141</definedName>
    <definedName name="aex_Amb_Tier3_paid_amt_07_curr" localSheetId="5" hidden="1">'[2]ePSM Medical Data Page'!$CS$162</definedName>
    <definedName name="aex_Amb_Tier3_paid_amt_07_curr" localSheetId="4" hidden="1">'[2]ePSM Medical Data Page'!$CS$162</definedName>
    <definedName name="aex_Amb_Tier3_paid_amt_07_curr" hidden="1">'[2]ePSM Medical Data Page'!$CS$162</definedName>
    <definedName name="aex_Amb_Tier3_paid_amt_08_curr" localSheetId="5" hidden="1">'[2]ePSM Medical Data Page'!$CS$183</definedName>
    <definedName name="aex_Amb_Tier3_paid_amt_08_curr" localSheetId="4" hidden="1">'[2]ePSM Medical Data Page'!$CS$183</definedName>
    <definedName name="aex_Amb_Tier3_paid_amt_08_curr" hidden="1">'[2]ePSM Medical Data Page'!$CS$183</definedName>
    <definedName name="aex_Amb_Tier3_paid_amt_09_curr" localSheetId="5" hidden="1">'[2]ePSM Medical Data Page'!$CS$204</definedName>
    <definedName name="aex_Amb_Tier3_paid_amt_09_curr" localSheetId="4" hidden="1">'[2]ePSM Medical Data Page'!$CS$204</definedName>
    <definedName name="aex_Amb_Tier3_paid_amt_09_curr" hidden="1">'[2]ePSM Medical Data Page'!$CS$204</definedName>
    <definedName name="aex_Amb_Tier3_paid_amt_10_curr" localSheetId="5" hidden="1">'[2]ePSM Medical Data Page'!$CS$225</definedName>
    <definedName name="aex_Amb_Tier3_paid_amt_10_curr" localSheetId="4" hidden="1">'[2]ePSM Medical Data Page'!$CS$225</definedName>
    <definedName name="aex_Amb_Tier3_paid_amt_10_curr" hidden="1">'[2]ePSM Medical Data Page'!$CS$225</definedName>
    <definedName name="aex_Amb_Tier3_paid_amt_11_curr" localSheetId="5" hidden="1">'[2]ePSM Medical Data Page'!$CS$246</definedName>
    <definedName name="aex_Amb_Tier3_paid_amt_11_curr" localSheetId="4" hidden="1">'[2]ePSM Medical Data Page'!$CS$246</definedName>
    <definedName name="aex_Amb_Tier3_paid_amt_11_curr" hidden="1">'[2]ePSM Medical Data Page'!$CS$246</definedName>
    <definedName name="aex_Amb_Tier3_paid_amt_12_curr" localSheetId="5" hidden="1">'[2]ePSM Medical Data Page'!$CS$267</definedName>
    <definedName name="aex_Amb_Tier3_paid_amt_12_curr" localSheetId="4" hidden="1">'[2]ePSM Medical Data Page'!$CS$267</definedName>
    <definedName name="aex_Amb_Tier3_paid_amt_12_curr" hidden="1">'[2]ePSM Medical Data Page'!$CS$267</definedName>
    <definedName name="aex_Amb_Tier3_paid_amt_13_curr" localSheetId="5" hidden="1">'[2]ePSM Medical Data Page'!$CS$288</definedName>
    <definedName name="aex_Amb_Tier3_paid_amt_13_curr" localSheetId="4" hidden="1">'[2]ePSM Medical Data Page'!$CS$288</definedName>
    <definedName name="aex_Amb_Tier3_paid_amt_13_curr" hidden="1">'[2]ePSM Medical Data Page'!$CS$288</definedName>
    <definedName name="aex_Amb_Tier3_paid_amt_14_curr" localSheetId="5" hidden="1">'[2]ePSM Medical Data Page'!$CS$309</definedName>
    <definedName name="aex_Amb_Tier3_paid_amt_14_curr" localSheetId="4" hidden="1">'[2]ePSM Medical Data Page'!$CS$309</definedName>
    <definedName name="aex_Amb_Tier3_paid_amt_14_curr" hidden="1">'[2]ePSM Medical Data Page'!$CS$309</definedName>
    <definedName name="aex_Amb_Tier3_paid_amt_15_curr" localSheetId="5" hidden="1">'[2]ePSM Medical Data Page'!$CS$330</definedName>
    <definedName name="aex_Amb_Tier3_paid_amt_15_curr" localSheetId="4" hidden="1">'[2]ePSM Medical Data Page'!$CS$330</definedName>
    <definedName name="aex_Amb_Tier3_paid_amt_15_curr" hidden="1">'[2]ePSM Medical Data Page'!$CS$330</definedName>
    <definedName name="aex_Amb_Tier3_paid_amt_16_curr" localSheetId="5" hidden="1">'[2]ePSM Medical Data Page'!$CS$351</definedName>
    <definedName name="aex_Amb_Tier3_paid_amt_16_curr" localSheetId="4" hidden="1">'[2]ePSM Medical Data Page'!$CS$351</definedName>
    <definedName name="aex_Amb_Tier3_paid_amt_16_curr" hidden="1">'[2]ePSM Medical Data Page'!$CS$351</definedName>
    <definedName name="aex_Amb_Tier3_paid_amt_17_curr" localSheetId="5" hidden="1">'[2]ePSM Medical Data Page'!$CS$372</definedName>
    <definedName name="aex_Amb_Tier3_paid_amt_17_curr" localSheetId="4" hidden="1">'[2]ePSM Medical Data Page'!$CS$372</definedName>
    <definedName name="aex_Amb_Tier3_paid_amt_17_curr" hidden="1">'[2]ePSM Medical Data Page'!$CS$372</definedName>
    <definedName name="aex_Amb_Tier3_paid_amt_18_curr" localSheetId="5" hidden="1">'[2]ePSM Medical Data Page'!$CS$393</definedName>
    <definedName name="aex_Amb_Tier3_paid_amt_18_curr" localSheetId="4" hidden="1">'[2]ePSM Medical Data Page'!$CS$393</definedName>
    <definedName name="aex_Amb_Tier3_paid_amt_18_curr" hidden="1">'[2]ePSM Medical Data Page'!$CS$393</definedName>
    <definedName name="aex_Amb_Tier3_paid_amt_19_curr" localSheetId="5" hidden="1">'[2]ePSM Medical Data Page'!$CS$414</definedName>
    <definedName name="aex_Amb_Tier3_paid_amt_19_curr" localSheetId="4" hidden="1">'[2]ePSM Medical Data Page'!$CS$414</definedName>
    <definedName name="aex_Amb_Tier3_paid_amt_19_curr" hidden="1">'[2]ePSM Medical Data Page'!$CS$414</definedName>
    <definedName name="aex_Amb_Tier3_paid_amt_20_curr" localSheetId="5" hidden="1">'[2]ePSM Medical Data Page'!$CS$435</definedName>
    <definedName name="aex_Amb_Tier3_paid_amt_20_curr" localSheetId="4" hidden="1">'[2]ePSM Medical Data Page'!$CS$435</definedName>
    <definedName name="aex_Amb_Tier3_paid_amt_20_curr" hidden="1">'[2]ePSM Medical Data Page'!$CS$435</definedName>
    <definedName name="aex_Amb_Tier3_paid_amt_21_curr" localSheetId="5" hidden="1">'[2]ePSM Medical Data Page'!$CS$456</definedName>
    <definedName name="aex_Amb_Tier3_paid_amt_21_curr" localSheetId="4" hidden="1">'[2]ePSM Medical Data Page'!$CS$456</definedName>
    <definedName name="aex_Amb_Tier3_paid_amt_21_curr" hidden="1">'[2]ePSM Medical Data Page'!$CS$456</definedName>
    <definedName name="aex_Amb_Tier3_paid_amt_22_curr" localSheetId="5" hidden="1">'[2]ePSM Medical Data Page'!$CS$477</definedName>
    <definedName name="aex_Amb_Tier3_paid_amt_22_curr" localSheetId="4" hidden="1">'[2]ePSM Medical Data Page'!$CS$477</definedName>
    <definedName name="aex_Amb_Tier3_paid_amt_22_curr" hidden="1">'[2]ePSM Medical Data Page'!$CS$477</definedName>
    <definedName name="aex_Amb_Tier3_paid_amt_23_curr" localSheetId="5" hidden="1">'[2]ePSM Medical Data Page'!$CS$498</definedName>
    <definedName name="aex_Amb_Tier3_paid_amt_23_curr" localSheetId="4" hidden="1">'[2]ePSM Medical Data Page'!$CS$498</definedName>
    <definedName name="aex_Amb_Tier3_paid_amt_23_curr" hidden="1">'[2]ePSM Medical Data Page'!$CS$498</definedName>
    <definedName name="aex_Amb_Tier3_paid_amt_24_curr" localSheetId="5" hidden="1">'[2]ePSM Medical Data Page'!$CS$519</definedName>
    <definedName name="aex_Amb_Tier3_paid_amt_24_curr" localSheetId="4" hidden="1">'[2]ePSM Medical Data Page'!$CS$519</definedName>
    <definedName name="aex_Amb_Tier3_paid_amt_24_curr" hidden="1">'[2]ePSM Medical Data Page'!$CS$519</definedName>
    <definedName name="Aex_Experience_by_Tier_Range" localSheetId="4" hidden="1">#REF!</definedName>
    <definedName name="Aex_Experience_by_Tier_Range" hidden="1">#REF!</definedName>
    <definedName name="aex_inp_OON_admits_00_curr" localSheetId="5" hidden="1">'[2]ePSM Medical Data Page'!$CS$21</definedName>
    <definedName name="aex_inp_OON_admits_00_curr" localSheetId="4" hidden="1">'[2]ePSM Medical Data Page'!$CS$21</definedName>
    <definedName name="aex_inp_OON_admits_00_curr" hidden="1">'[2]ePSM Medical Data Page'!$CS$21</definedName>
    <definedName name="aex_inp_OON_admits_01_curr" localSheetId="5" hidden="1">'[2]ePSM Medical Data Page'!$CS$42</definedName>
    <definedName name="aex_inp_OON_admits_01_curr" localSheetId="4" hidden="1">'[2]ePSM Medical Data Page'!$CS$42</definedName>
    <definedName name="aex_inp_OON_admits_01_curr" hidden="1">'[2]ePSM Medical Data Page'!$CS$42</definedName>
    <definedName name="aex_inp_OON_admits_02_curr" localSheetId="5" hidden="1">'[2]ePSM Medical Data Page'!$CS$63</definedName>
    <definedName name="aex_inp_OON_admits_02_curr" localSheetId="4" hidden="1">'[2]ePSM Medical Data Page'!$CS$63</definedName>
    <definedName name="aex_inp_OON_admits_02_curr" hidden="1">'[2]ePSM Medical Data Page'!$CS$63</definedName>
    <definedName name="aex_inp_OON_admits_03_curr" localSheetId="5" hidden="1">'[2]ePSM Medical Data Page'!$CS$84</definedName>
    <definedName name="aex_inp_OON_admits_03_curr" localSheetId="4" hidden="1">'[2]ePSM Medical Data Page'!$CS$84</definedName>
    <definedName name="aex_inp_OON_admits_03_curr" hidden="1">'[2]ePSM Medical Data Page'!$CS$84</definedName>
    <definedName name="aex_inp_OON_admits_04_curr" localSheetId="5" hidden="1">'[2]ePSM Medical Data Page'!$CS$105</definedName>
    <definedName name="aex_inp_OON_admits_04_curr" localSheetId="4" hidden="1">'[2]ePSM Medical Data Page'!$CS$105</definedName>
    <definedName name="aex_inp_OON_admits_04_curr" hidden="1">'[2]ePSM Medical Data Page'!$CS$105</definedName>
    <definedName name="aex_inp_OON_admits_05_curr" localSheetId="5" hidden="1">'[2]ePSM Medical Data Page'!$CS$126</definedName>
    <definedName name="aex_inp_OON_admits_05_curr" localSheetId="4" hidden="1">'[2]ePSM Medical Data Page'!$CS$126</definedName>
    <definedName name="aex_inp_OON_admits_05_curr" hidden="1">'[2]ePSM Medical Data Page'!$CS$126</definedName>
    <definedName name="aex_inp_OON_admits_06_curr" localSheetId="5" hidden="1">'[2]ePSM Medical Data Page'!$CS$147</definedName>
    <definedName name="aex_inp_OON_admits_06_curr" localSheetId="4" hidden="1">'[2]ePSM Medical Data Page'!$CS$147</definedName>
    <definedName name="aex_inp_OON_admits_06_curr" hidden="1">'[2]ePSM Medical Data Page'!$CS$147</definedName>
    <definedName name="aex_inp_OON_admits_07_curr" localSheetId="5" hidden="1">'[2]ePSM Medical Data Page'!$CS$168</definedName>
    <definedName name="aex_inp_OON_admits_07_curr" localSheetId="4" hidden="1">'[2]ePSM Medical Data Page'!$CS$168</definedName>
    <definedName name="aex_inp_OON_admits_07_curr" hidden="1">'[2]ePSM Medical Data Page'!$CS$168</definedName>
    <definedName name="aex_inp_OON_admits_08_curr" localSheetId="5" hidden="1">'[2]ePSM Medical Data Page'!$CS$189</definedName>
    <definedName name="aex_inp_OON_admits_08_curr" localSheetId="4" hidden="1">'[2]ePSM Medical Data Page'!$CS$189</definedName>
    <definedName name="aex_inp_OON_admits_08_curr" hidden="1">'[2]ePSM Medical Data Page'!$CS$189</definedName>
    <definedName name="aex_inp_OON_admits_09_curr" localSheetId="5" hidden="1">'[2]ePSM Medical Data Page'!$CS$210</definedName>
    <definedName name="aex_inp_OON_admits_09_curr" localSheetId="4" hidden="1">'[2]ePSM Medical Data Page'!$CS$210</definedName>
    <definedName name="aex_inp_OON_admits_09_curr" hidden="1">'[2]ePSM Medical Data Page'!$CS$210</definedName>
    <definedName name="aex_inp_OON_admits_10_curr" localSheetId="5" hidden="1">'[2]ePSM Medical Data Page'!$CS$231</definedName>
    <definedName name="aex_inp_OON_admits_10_curr" localSheetId="4" hidden="1">'[2]ePSM Medical Data Page'!$CS$231</definedName>
    <definedName name="aex_inp_OON_admits_10_curr" hidden="1">'[2]ePSM Medical Data Page'!$CS$231</definedName>
    <definedName name="aex_inp_OON_admits_11_curr" localSheetId="5" hidden="1">'[2]ePSM Medical Data Page'!$CS$252</definedName>
    <definedName name="aex_inp_OON_admits_11_curr" localSheetId="4" hidden="1">'[2]ePSM Medical Data Page'!$CS$252</definedName>
    <definedName name="aex_inp_OON_admits_11_curr" hidden="1">'[2]ePSM Medical Data Page'!$CS$252</definedName>
    <definedName name="aex_inp_OON_admits_12_curr" localSheetId="5" hidden="1">'[2]ePSM Medical Data Page'!$CS$273</definedName>
    <definedName name="aex_inp_OON_admits_12_curr" localSheetId="4" hidden="1">'[2]ePSM Medical Data Page'!$CS$273</definedName>
    <definedName name="aex_inp_OON_admits_12_curr" hidden="1">'[2]ePSM Medical Data Page'!$CS$273</definedName>
    <definedName name="aex_inp_OON_admits_13_curr" localSheetId="5" hidden="1">'[2]ePSM Medical Data Page'!$CS$294</definedName>
    <definedName name="aex_inp_OON_admits_13_curr" localSheetId="4" hidden="1">'[2]ePSM Medical Data Page'!$CS$294</definedName>
    <definedName name="aex_inp_OON_admits_13_curr" hidden="1">'[2]ePSM Medical Data Page'!$CS$294</definedName>
    <definedName name="aex_inp_OON_admits_14_curr" localSheetId="5" hidden="1">'[2]ePSM Medical Data Page'!$CS$315</definedName>
    <definedName name="aex_inp_OON_admits_14_curr" localSheetId="4" hidden="1">'[2]ePSM Medical Data Page'!$CS$315</definedName>
    <definedName name="aex_inp_OON_admits_14_curr" hidden="1">'[2]ePSM Medical Data Page'!$CS$315</definedName>
    <definedName name="aex_inp_OON_admits_15_curr" localSheetId="5" hidden="1">'[2]ePSM Medical Data Page'!$CS$336</definedName>
    <definedName name="aex_inp_OON_admits_15_curr" localSheetId="4" hidden="1">'[2]ePSM Medical Data Page'!$CS$336</definedName>
    <definedName name="aex_inp_OON_admits_15_curr" hidden="1">'[2]ePSM Medical Data Page'!$CS$336</definedName>
    <definedName name="aex_inp_OON_admits_16_curr" localSheetId="5" hidden="1">'[2]ePSM Medical Data Page'!$CS$357</definedName>
    <definedName name="aex_inp_OON_admits_16_curr" localSheetId="4" hidden="1">'[2]ePSM Medical Data Page'!$CS$357</definedName>
    <definedName name="aex_inp_OON_admits_16_curr" hidden="1">'[2]ePSM Medical Data Page'!$CS$357</definedName>
    <definedName name="aex_inp_OON_admits_17_curr" localSheetId="5" hidden="1">'[2]ePSM Medical Data Page'!$CS$378</definedName>
    <definedName name="aex_inp_OON_admits_17_curr" localSheetId="4" hidden="1">'[2]ePSM Medical Data Page'!$CS$378</definedName>
    <definedName name="aex_inp_OON_admits_17_curr" hidden="1">'[2]ePSM Medical Data Page'!$CS$378</definedName>
    <definedName name="aex_inp_OON_admits_18_curr" localSheetId="5" hidden="1">'[2]ePSM Medical Data Page'!$CS$399</definedName>
    <definedName name="aex_inp_OON_admits_18_curr" localSheetId="4" hidden="1">'[2]ePSM Medical Data Page'!$CS$399</definedName>
    <definedName name="aex_inp_OON_admits_18_curr" hidden="1">'[2]ePSM Medical Data Page'!$CS$399</definedName>
    <definedName name="aex_inp_OON_admits_19_curr" localSheetId="5" hidden="1">'[2]ePSM Medical Data Page'!$CS$420</definedName>
    <definedName name="aex_inp_OON_admits_19_curr" localSheetId="4" hidden="1">'[2]ePSM Medical Data Page'!$CS$420</definedName>
    <definedName name="aex_inp_OON_admits_19_curr" hidden="1">'[2]ePSM Medical Data Page'!$CS$420</definedName>
    <definedName name="aex_inp_OON_admits_20_curr" localSheetId="5" hidden="1">'[2]ePSM Medical Data Page'!$CS$441</definedName>
    <definedName name="aex_inp_OON_admits_20_curr" localSheetId="4" hidden="1">'[2]ePSM Medical Data Page'!$CS$441</definedName>
    <definedName name="aex_inp_OON_admits_20_curr" hidden="1">'[2]ePSM Medical Data Page'!$CS$441</definedName>
    <definedName name="aex_inp_OON_admits_21_curr" localSheetId="5" hidden="1">'[2]ePSM Medical Data Page'!$CS$462</definedName>
    <definedName name="aex_inp_OON_admits_21_curr" localSheetId="4" hidden="1">'[2]ePSM Medical Data Page'!$CS$462</definedName>
    <definedName name="aex_inp_OON_admits_21_curr" hidden="1">'[2]ePSM Medical Data Page'!$CS$462</definedName>
    <definedName name="aex_inp_OON_admits_22_curr" localSheetId="5" hidden="1">'[2]ePSM Medical Data Page'!$CS$483</definedName>
    <definedName name="aex_inp_OON_admits_22_curr" localSheetId="4" hidden="1">'[2]ePSM Medical Data Page'!$CS$483</definedName>
    <definedName name="aex_inp_OON_admits_22_curr" hidden="1">'[2]ePSM Medical Data Page'!$CS$483</definedName>
    <definedName name="aex_inp_OON_admits_23_curr" localSheetId="5" hidden="1">'[2]ePSM Medical Data Page'!$CS$504</definedName>
    <definedName name="aex_inp_OON_admits_23_curr" localSheetId="4" hidden="1">'[2]ePSM Medical Data Page'!$CS$504</definedName>
    <definedName name="aex_inp_OON_admits_23_curr" hidden="1">'[2]ePSM Medical Data Page'!$CS$504</definedName>
    <definedName name="aex_inp_OON_admits_24_curr" localSheetId="5" hidden="1">'[2]ePSM Medical Data Page'!$CS$525</definedName>
    <definedName name="aex_inp_OON_admits_24_curr" localSheetId="4" hidden="1">'[2]ePSM Medical Data Page'!$CS$525</definedName>
    <definedName name="aex_inp_OON_admits_24_curr" hidden="1">'[2]ePSM Medical Data Page'!$CS$525</definedName>
    <definedName name="aex_inp_OON_days_00_curr" localSheetId="5" hidden="1">'[2]ePSM Medical Data Page'!$CS$22</definedName>
    <definedName name="aex_inp_OON_days_00_curr" localSheetId="4" hidden="1">'[2]ePSM Medical Data Page'!$CS$22</definedName>
    <definedName name="aex_inp_OON_days_00_curr" hidden="1">'[2]ePSM Medical Data Page'!$CS$22</definedName>
    <definedName name="aex_inp_OON_days_01_curr" localSheetId="5" hidden="1">'[2]ePSM Medical Data Page'!$CS$43</definedName>
    <definedName name="aex_inp_OON_days_01_curr" localSheetId="4" hidden="1">'[2]ePSM Medical Data Page'!$CS$43</definedName>
    <definedName name="aex_inp_OON_days_01_curr" hidden="1">'[2]ePSM Medical Data Page'!$CS$43</definedName>
    <definedName name="aex_inp_OON_days_02_curr" localSheetId="5" hidden="1">'[2]ePSM Medical Data Page'!$CS$64</definedName>
    <definedName name="aex_inp_OON_days_02_curr" localSheetId="4" hidden="1">'[2]ePSM Medical Data Page'!$CS$64</definedName>
    <definedName name="aex_inp_OON_days_02_curr" hidden="1">'[2]ePSM Medical Data Page'!$CS$64</definedName>
    <definedName name="aex_inp_OON_days_03_curr" localSheetId="5" hidden="1">'[2]ePSM Medical Data Page'!$CS$85</definedName>
    <definedName name="aex_inp_OON_days_03_curr" localSheetId="4" hidden="1">'[2]ePSM Medical Data Page'!$CS$85</definedName>
    <definedName name="aex_inp_OON_days_03_curr" hidden="1">'[2]ePSM Medical Data Page'!$CS$85</definedName>
    <definedName name="aex_inp_OON_days_04_curr" localSheetId="5" hidden="1">'[2]ePSM Medical Data Page'!$CS$106</definedName>
    <definedName name="aex_inp_OON_days_04_curr" localSheetId="4" hidden="1">'[2]ePSM Medical Data Page'!$CS$106</definedName>
    <definedName name="aex_inp_OON_days_04_curr" hidden="1">'[2]ePSM Medical Data Page'!$CS$106</definedName>
    <definedName name="aex_inp_OON_days_05_curr" localSheetId="5" hidden="1">'[2]ePSM Medical Data Page'!$CS$127</definedName>
    <definedName name="aex_inp_OON_days_05_curr" localSheetId="4" hidden="1">'[2]ePSM Medical Data Page'!$CS$127</definedName>
    <definedName name="aex_inp_OON_days_05_curr" hidden="1">'[2]ePSM Medical Data Page'!$CS$127</definedName>
    <definedName name="aex_inp_OON_days_06_curr" localSheetId="5" hidden="1">'[2]ePSM Medical Data Page'!$CS$148</definedName>
    <definedName name="aex_inp_OON_days_06_curr" localSheetId="4" hidden="1">'[2]ePSM Medical Data Page'!$CS$148</definedName>
    <definedName name="aex_inp_OON_days_06_curr" hidden="1">'[2]ePSM Medical Data Page'!$CS$148</definedName>
    <definedName name="aex_inp_OON_days_07_curr" localSheetId="5" hidden="1">'[2]ePSM Medical Data Page'!$CS$169</definedName>
    <definedName name="aex_inp_OON_days_07_curr" localSheetId="4" hidden="1">'[2]ePSM Medical Data Page'!$CS$169</definedName>
    <definedName name="aex_inp_OON_days_07_curr" hidden="1">'[2]ePSM Medical Data Page'!$CS$169</definedName>
    <definedName name="aex_inp_OON_days_08_curr" localSheetId="5" hidden="1">'[2]ePSM Medical Data Page'!$CS$190</definedName>
    <definedName name="aex_inp_OON_days_08_curr" localSheetId="4" hidden="1">'[2]ePSM Medical Data Page'!$CS$190</definedName>
    <definedName name="aex_inp_OON_days_08_curr" hidden="1">'[2]ePSM Medical Data Page'!$CS$190</definedName>
    <definedName name="aex_inp_OON_days_09_curr" localSheetId="5" hidden="1">'[2]ePSM Medical Data Page'!$CS$211</definedName>
    <definedName name="aex_inp_OON_days_09_curr" localSheetId="4" hidden="1">'[2]ePSM Medical Data Page'!$CS$211</definedName>
    <definedName name="aex_inp_OON_days_09_curr" hidden="1">'[2]ePSM Medical Data Page'!$CS$211</definedName>
    <definedName name="aex_inp_OON_days_10_curr" localSheetId="5" hidden="1">'[2]ePSM Medical Data Page'!$CS$232</definedName>
    <definedName name="aex_inp_OON_days_10_curr" localSheetId="4" hidden="1">'[2]ePSM Medical Data Page'!$CS$232</definedName>
    <definedName name="aex_inp_OON_days_10_curr" hidden="1">'[2]ePSM Medical Data Page'!$CS$232</definedName>
    <definedName name="aex_inp_OON_days_11_curr" localSheetId="5" hidden="1">'[2]ePSM Medical Data Page'!$CS$253</definedName>
    <definedName name="aex_inp_OON_days_11_curr" localSheetId="4" hidden="1">'[2]ePSM Medical Data Page'!$CS$253</definedName>
    <definedName name="aex_inp_OON_days_11_curr" hidden="1">'[2]ePSM Medical Data Page'!$CS$253</definedName>
    <definedName name="aex_inp_OON_days_12_curr" localSheetId="5" hidden="1">'[2]ePSM Medical Data Page'!$CS$274</definedName>
    <definedName name="aex_inp_OON_days_12_curr" localSheetId="4" hidden="1">'[2]ePSM Medical Data Page'!$CS$274</definedName>
    <definedName name="aex_inp_OON_days_12_curr" hidden="1">'[2]ePSM Medical Data Page'!$CS$274</definedName>
    <definedName name="aex_inp_OON_days_13_curr" localSheetId="5" hidden="1">'[2]ePSM Medical Data Page'!$CS$295</definedName>
    <definedName name="aex_inp_OON_days_13_curr" localSheetId="4" hidden="1">'[2]ePSM Medical Data Page'!$CS$295</definedName>
    <definedName name="aex_inp_OON_days_13_curr" hidden="1">'[2]ePSM Medical Data Page'!$CS$295</definedName>
    <definedName name="aex_inp_OON_days_14_curr" localSheetId="5" hidden="1">'[2]ePSM Medical Data Page'!$CS$316</definedName>
    <definedName name="aex_inp_OON_days_14_curr" localSheetId="4" hidden="1">'[2]ePSM Medical Data Page'!$CS$316</definedName>
    <definedName name="aex_inp_OON_days_14_curr" hidden="1">'[2]ePSM Medical Data Page'!$CS$316</definedName>
    <definedName name="aex_inp_OON_days_15_curr" localSheetId="5" hidden="1">'[2]ePSM Medical Data Page'!$CS$337</definedName>
    <definedName name="aex_inp_OON_days_15_curr" localSheetId="4" hidden="1">'[2]ePSM Medical Data Page'!$CS$337</definedName>
    <definedName name="aex_inp_OON_days_15_curr" hidden="1">'[2]ePSM Medical Data Page'!$CS$337</definedName>
    <definedName name="aex_inp_OON_days_16_curr" localSheetId="5" hidden="1">'[2]ePSM Medical Data Page'!$CS$358</definedName>
    <definedName name="aex_inp_OON_days_16_curr" localSheetId="4" hidden="1">'[2]ePSM Medical Data Page'!$CS$358</definedName>
    <definedName name="aex_inp_OON_days_16_curr" hidden="1">'[2]ePSM Medical Data Page'!$CS$358</definedName>
    <definedName name="aex_inp_OON_days_17_curr" localSheetId="5" hidden="1">'[2]ePSM Medical Data Page'!$CS$379</definedName>
    <definedName name="aex_inp_OON_days_17_curr" localSheetId="4" hidden="1">'[2]ePSM Medical Data Page'!$CS$379</definedName>
    <definedName name="aex_inp_OON_days_17_curr" hidden="1">'[2]ePSM Medical Data Page'!$CS$379</definedName>
    <definedName name="aex_inp_OON_days_18_curr" localSheetId="5" hidden="1">'[2]ePSM Medical Data Page'!$CS$400</definedName>
    <definedName name="aex_inp_OON_days_18_curr" localSheetId="4" hidden="1">'[2]ePSM Medical Data Page'!$CS$400</definedName>
    <definedName name="aex_inp_OON_days_18_curr" hidden="1">'[2]ePSM Medical Data Page'!$CS$400</definedName>
    <definedName name="aex_inp_OON_days_19_curr" localSheetId="5" hidden="1">'[2]ePSM Medical Data Page'!$CS$421</definedName>
    <definedName name="aex_inp_OON_days_19_curr" localSheetId="4" hidden="1">'[2]ePSM Medical Data Page'!$CS$421</definedName>
    <definedName name="aex_inp_OON_days_19_curr" hidden="1">'[2]ePSM Medical Data Page'!$CS$421</definedName>
    <definedName name="aex_inp_OON_days_20_curr" localSheetId="5" hidden="1">'[2]ePSM Medical Data Page'!$CS$442</definedName>
    <definedName name="aex_inp_OON_days_20_curr" localSheetId="4" hidden="1">'[2]ePSM Medical Data Page'!$CS$442</definedName>
    <definedName name="aex_inp_OON_days_20_curr" hidden="1">'[2]ePSM Medical Data Page'!$CS$442</definedName>
    <definedName name="aex_inp_OON_days_21_curr" localSheetId="5" hidden="1">'[2]ePSM Medical Data Page'!$CS$463</definedName>
    <definedName name="aex_inp_OON_days_21_curr" localSheetId="4" hidden="1">'[2]ePSM Medical Data Page'!$CS$463</definedName>
    <definedName name="aex_inp_OON_days_21_curr" hidden="1">'[2]ePSM Medical Data Page'!$CS$463</definedName>
    <definedName name="aex_inp_OON_days_22_curr" localSheetId="5" hidden="1">'[2]ePSM Medical Data Page'!$CS$484</definedName>
    <definedName name="aex_inp_OON_days_22_curr" localSheetId="4" hidden="1">'[2]ePSM Medical Data Page'!$CS$484</definedName>
    <definedName name="aex_inp_OON_days_22_curr" hidden="1">'[2]ePSM Medical Data Page'!$CS$484</definedName>
    <definedName name="aex_inp_OON_days_23_curr" localSheetId="5" hidden="1">'[2]ePSM Medical Data Page'!$CS$505</definedName>
    <definedName name="aex_inp_OON_days_23_curr" localSheetId="4" hidden="1">'[2]ePSM Medical Data Page'!$CS$505</definedName>
    <definedName name="aex_inp_OON_days_23_curr" hidden="1">'[2]ePSM Medical Data Page'!$CS$505</definedName>
    <definedName name="aex_inp_OON_days_24_curr" localSheetId="5" hidden="1">'[2]ePSM Medical Data Page'!$CS$526</definedName>
    <definedName name="aex_inp_OON_days_24_curr" localSheetId="4" hidden="1">'[2]ePSM Medical Data Page'!$CS$526</definedName>
    <definedName name="aex_inp_OON_days_24_curr" hidden="1">'[2]ePSM Medical Data Page'!$CS$526</definedName>
    <definedName name="aex_inp_OON_paid_amt_00_curr" localSheetId="5" hidden="1">'[2]ePSM Medical Data Page'!$CS$19</definedName>
    <definedName name="aex_inp_OON_paid_amt_00_curr" localSheetId="4" hidden="1">'[2]ePSM Medical Data Page'!$CS$19</definedName>
    <definedName name="aex_inp_OON_paid_amt_00_curr" hidden="1">'[2]ePSM Medical Data Page'!$CS$19</definedName>
    <definedName name="aex_inp_OON_paid_amt_01_curr" localSheetId="5" hidden="1">'[2]ePSM Medical Data Page'!$CS$40</definedName>
    <definedName name="aex_inp_OON_paid_amt_01_curr" localSheetId="4" hidden="1">'[2]ePSM Medical Data Page'!$CS$40</definedName>
    <definedName name="aex_inp_OON_paid_amt_01_curr" hidden="1">'[2]ePSM Medical Data Page'!$CS$40</definedName>
    <definedName name="aex_inp_OON_paid_amt_02_curr" localSheetId="5" hidden="1">'[2]ePSM Medical Data Page'!$CS$61</definedName>
    <definedName name="aex_inp_OON_paid_amt_02_curr" localSheetId="4" hidden="1">'[2]ePSM Medical Data Page'!$CS$61</definedName>
    <definedName name="aex_inp_OON_paid_amt_02_curr" hidden="1">'[2]ePSM Medical Data Page'!$CS$61</definedName>
    <definedName name="aex_inp_OON_paid_amt_03_curr" localSheetId="5" hidden="1">'[2]ePSM Medical Data Page'!$CS$82</definedName>
    <definedName name="aex_inp_OON_paid_amt_03_curr" localSheetId="4" hidden="1">'[2]ePSM Medical Data Page'!$CS$82</definedName>
    <definedName name="aex_inp_OON_paid_amt_03_curr" hidden="1">'[2]ePSM Medical Data Page'!$CS$82</definedName>
    <definedName name="aex_inp_OON_paid_amt_04_curr" localSheetId="5" hidden="1">'[2]ePSM Medical Data Page'!$CS$103</definedName>
    <definedName name="aex_inp_OON_paid_amt_04_curr" localSheetId="4" hidden="1">'[2]ePSM Medical Data Page'!$CS$103</definedName>
    <definedName name="aex_inp_OON_paid_amt_04_curr" hidden="1">'[2]ePSM Medical Data Page'!$CS$103</definedName>
    <definedName name="aex_inp_OON_paid_amt_05_curr" localSheetId="5" hidden="1">'[2]ePSM Medical Data Page'!$CS$124</definedName>
    <definedName name="aex_inp_OON_paid_amt_05_curr" localSheetId="4" hidden="1">'[2]ePSM Medical Data Page'!$CS$124</definedName>
    <definedName name="aex_inp_OON_paid_amt_05_curr" hidden="1">'[2]ePSM Medical Data Page'!$CS$124</definedName>
    <definedName name="aex_inp_OON_paid_amt_06_curr" localSheetId="5" hidden="1">'[2]ePSM Medical Data Page'!$CS$145</definedName>
    <definedName name="aex_inp_OON_paid_amt_06_curr" localSheetId="4" hidden="1">'[2]ePSM Medical Data Page'!$CS$145</definedName>
    <definedName name="aex_inp_OON_paid_amt_06_curr" hidden="1">'[2]ePSM Medical Data Page'!$CS$145</definedName>
    <definedName name="aex_inp_OON_paid_amt_07_curr" localSheetId="5" hidden="1">'[2]ePSM Medical Data Page'!$CS$166</definedName>
    <definedName name="aex_inp_OON_paid_amt_07_curr" localSheetId="4" hidden="1">'[2]ePSM Medical Data Page'!$CS$166</definedName>
    <definedName name="aex_inp_OON_paid_amt_07_curr" hidden="1">'[2]ePSM Medical Data Page'!$CS$166</definedName>
    <definedName name="aex_inp_OON_paid_amt_08_curr" localSheetId="5" hidden="1">'[2]ePSM Medical Data Page'!$CS$187</definedName>
    <definedName name="aex_inp_OON_paid_amt_08_curr" localSheetId="4" hidden="1">'[2]ePSM Medical Data Page'!$CS$187</definedName>
    <definedName name="aex_inp_OON_paid_amt_08_curr" hidden="1">'[2]ePSM Medical Data Page'!$CS$187</definedName>
    <definedName name="aex_inp_OON_paid_amt_09_curr" localSheetId="5" hidden="1">'[2]ePSM Medical Data Page'!$CS$208</definedName>
    <definedName name="aex_inp_OON_paid_amt_09_curr" localSheetId="4" hidden="1">'[2]ePSM Medical Data Page'!$CS$208</definedName>
    <definedName name="aex_inp_OON_paid_amt_09_curr" hidden="1">'[2]ePSM Medical Data Page'!$CS$208</definedName>
    <definedName name="aex_inp_OON_paid_amt_10_curr" localSheetId="5" hidden="1">'[2]ePSM Medical Data Page'!$CS$229</definedName>
    <definedName name="aex_inp_OON_paid_amt_10_curr" localSheetId="4" hidden="1">'[2]ePSM Medical Data Page'!$CS$229</definedName>
    <definedName name="aex_inp_OON_paid_amt_10_curr" hidden="1">'[2]ePSM Medical Data Page'!$CS$229</definedName>
    <definedName name="aex_inp_OON_paid_amt_11_curr" localSheetId="5" hidden="1">'[2]ePSM Medical Data Page'!$CS$250</definedName>
    <definedName name="aex_inp_OON_paid_amt_11_curr" localSheetId="4" hidden="1">'[2]ePSM Medical Data Page'!$CS$250</definedName>
    <definedName name="aex_inp_OON_paid_amt_11_curr" hidden="1">'[2]ePSM Medical Data Page'!$CS$250</definedName>
    <definedName name="aex_inp_OON_paid_amt_12_curr" localSheetId="5" hidden="1">'[2]ePSM Medical Data Page'!$CS$271</definedName>
    <definedName name="aex_inp_OON_paid_amt_12_curr" localSheetId="4" hidden="1">'[2]ePSM Medical Data Page'!$CS$271</definedName>
    <definedName name="aex_inp_OON_paid_amt_12_curr" hidden="1">'[2]ePSM Medical Data Page'!$CS$271</definedName>
    <definedName name="aex_inp_OON_paid_amt_13_curr" localSheetId="5" hidden="1">'[2]ePSM Medical Data Page'!$CS$292</definedName>
    <definedName name="aex_inp_OON_paid_amt_13_curr" localSheetId="4" hidden="1">'[2]ePSM Medical Data Page'!$CS$292</definedName>
    <definedName name="aex_inp_OON_paid_amt_13_curr" hidden="1">'[2]ePSM Medical Data Page'!$CS$292</definedName>
    <definedName name="aex_inp_OON_paid_amt_14_curr" localSheetId="5" hidden="1">'[2]ePSM Medical Data Page'!$CS$313</definedName>
    <definedName name="aex_inp_OON_paid_amt_14_curr" localSheetId="4" hidden="1">'[2]ePSM Medical Data Page'!$CS$313</definedName>
    <definedName name="aex_inp_OON_paid_amt_14_curr" hidden="1">'[2]ePSM Medical Data Page'!$CS$313</definedName>
    <definedName name="aex_inp_OON_paid_amt_15_curr" localSheetId="5" hidden="1">'[2]ePSM Medical Data Page'!$CS$334</definedName>
    <definedName name="aex_inp_OON_paid_amt_15_curr" localSheetId="4" hidden="1">'[2]ePSM Medical Data Page'!$CS$334</definedName>
    <definedName name="aex_inp_OON_paid_amt_15_curr" hidden="1">'[2]ePSM Medical Data Page'!$CS$334</definedName>
    <definedName name="aex_inp_OON_paid_amt_16_curr" localSheetId="5" hidden="1">'[2]ePSM Medical Data Page'!$CS$355</definedName>
    <definedName name="aex_inp_OON_paid_amt_16_curr" localSheetId="4" hidden="1">'[2]ePSM Medical Data Page'!$CS$355</definedName>
    <definedName name="aex_inp_OON_paid_amt_16_curr" hidden="1">'[2]ePSM Medical Data Page'!$CS$355</definedName>
    <definedName name="aex_inp_OON_paid_amt_17_curr" localSheetId="5" hidden="1">'[2]ePSM Medical Data Page'!$CS$376</definedName>
    <definedName name="aex_inp_OON_paid_amt_17_curr" localSheetId="4" hidden="1">'[2]ePSM Medical Data Page'!$CS$376</definedName>
    <definedName name="aex_inp_OON_paid_amt_17_curr" hidden="1">'[2]ePSM Medical Data Page'!$CS$376</definedName>
    <definedName name="aex_inp_OON_paid_amt_18_curr" localSheetId="5" hidden="1">'[2]ePSM Medical Data Page'!$CS$397</definedName>
    <definedName name="aex_inp_OON_paid_amt_18_curr" localSheetId="4" hidden="1">'[2]ePSM Medical Data Page'!$CS$397</definedName>
    <definedName name="aex_inp_OON_paid_amt_18_curr" hidden="1">'[2]ePSM Medical Data Page'!$CS$397</definedName>
    <definedName name="aex_inp_OON_paid_amt_19_curr" localSheetId="5" hidden="1">'[2]ePSM Medical Data Page'!$CS$418</definedName>
    <definedName name="aex_inp_OON_paid_amt_19_curr" localSheetId="4" hidden="1">'[2]ePSM Medical Data Page'!$CS$418</definedName>
    <definedName name="aex_inp_OON_paid_amt_19_curr" hidden="1">'[2]ePSM Medical Data Page'!$CS$418</definedName>
    <definedName name="aex_inp_OON_paid_amt_20_curr" localSheetId="5" hidden="1">'[2]ePSM Medical Data Page'!$CS$439</definedName>
    <definedName name="aex_inp_OON_paid_amt_20_curr" localSheetId="4" hidden="1">'[2]ePSM Medical Data Page'!$CS$439</definedName>
    <definedName name="aex_inp_OON_paid_amt_20_curr" hidden="1">'[2]ePSM Medical Data Page'!$CS$439</definedName>
    <definedName name="aex_inp_OON_paid_amt_21_curr" localSheetId="5" hidden="1">'[2]ePSM Medical Data Page'!$CS$460</definedName>
    <definedName name="aex_inp_OON_paid_amt_21_curr" localSheetId="4" hidden="1">'[2]ePSM Medical Data Page'!$CS$460</definedName>
    <definedName name="aex_inp_OON_paid_amt_21_curr" hidden="1">'[2]ePSM Medical Data Page'!$CS$460</definedName>
    <definedName name="aex_inp_OON_paid_amt_22_curr" localSheetId="5" hidden="1">'[2]ePSM Medical Data Page'!$CS$481</definedName>
    <definedName name="aex_inp_OON_paid_amt_22_curr" localSheetId="4" hidden="1">'[2]ePSM Medical Data Page'!$CS$481</definedName>
    <definedName name="aex_inp_OON_paid_amt_22_curr" hidden="1">'[2]ePSM Medical Data Page'!$CS$481</definedName>
    <definedName name="aex_inp_OON_paid_amt_23_curr" localSheetId="5" hidden="1">'[2]ePSM Medical Data Page'!$CS$502</definedName>
    <definedName name="aex_inp_OON_paid_amt_23_curr" localSheetId="4" hidden="1">'[2]ePSM Medical Data Page'!$CS$502</definedName>
    <definedName name="aex_inp_OON_paid_amt_23_curr" hidden="1">'[2]ePSM Medical Data Page'!$CS$502</definedName>
    <definedName name="aex_inp_OON_paid_amt_24_curr" localSheetId="5" hidden="1">'[2]ePSM Medical Data Page'!$CS$523</definedName>
    <definedName name="aex_inp_OON_paid_amt_24_curr" localSheetId="4" hidden="1">'[2]ePSM Medical Data Page'!$CS$523</definedName>
    <definedName name="aex_inp_OON_paid_amt_24_curr" hidden="1">'[2]ePSM Medical Data Page'!$CS$523</definedName>
    <definedName name="aex_inp_Tier1_admits_00_curr" localSheetId="5" hidden="1">'[2]ePSM Medical Data Page'!$CS$6</definedName>
    <definedName name="aex_inp_Tier1_admits_00_curr" localSheetId="4" hidden="1">'[2]ePSM Medical Data Page'!$CS$6</definedName>
    <definedName name="aex_inp_Tier1_admits_00_curr" hidden="1">'[2]ePSM Medical Data Page'!$CS$6</definedName>
    <definedName name="aex_inp_Tier1_admits_01_curr" localSheetId="5" hidden="1">'[2]ePSM Medical Data Page'!$CS$27</definedName>
    <definedName name="aex_inp_Tier1_admits_01_curr" localSheetId="4" hidden="1">'[2]ePSM Medical Data Page'!$CS$27</definedName>
    <definedName name="aex_inp_Tier1_admits_01_curr" hidden="1">'[2]ePSM Medical Data Page'!$CS$27</definedName>
    <definedName name="aex_inp_Tier1_admits_02_curr" localSheetId="5" hidden="1">'[2]ePSM Medical Data Page'!$CS$48</definedName>
    <definedName name="aex_inp_Tier1_admits_02_curr" localSheetId="4" hidden="1">'[2]ePSM Medical Data Page'!$CS$48</definedName>
    <definedName name="aex_inp_Tier1_admits_02_curr" hidden="1">'[2]ePSM Medical Data Page'!$CS$48</definedName>
    <definedName name="aex_inp_Tier1_admits_03_curr" localSheetId="5" hidden="1">'[2]ePSM Medical Data Page'!$CS$69</definedName>
    <definedName name="aex_inp_Tier1_admits_03_curr" localSheetId="4" hidden="1">'[2]ePSM Medical Data Page'!$CS$69</definedName>
    <definedName name="aex_inp_Tier1_admits_03_curr" hidden="1">'[2]ePSM Medical Data Page'!$CS$69</definedName>
    <definedName name="aex_inp_Tier1_admits_04_curr" localSheetId="5" hidden="1">'[2]ePSM Medical Data Page'!$CS$90</definedName>
    <definedName name="aex_inp_Tier1_admits_04_curr" localSheetId="4" hidden="1">'[2]ePSM Medical Data Page'!$CS$90</definedName>
    <definedName name="aex_inp_Tier1_admits_04_curr" hidden="1">'[2]ePSM Medical Data Page'!$CS$90</definedName>
    <definedName name="aex_inp_Tier1_admits_05_curr" localSheetId="5" hidden="1">'[2]ePSM Medical Data Page'!$CS$111</definedName>
    <definedName name="aex_inp_Tier1_admits_05_curr" localSheetId="4" hidden="1">'[2]ePSM Medical Data Page'!$CS$111</definedName>
    <definedName name="aex_inp_Tier1_admits_05_curr" hidden="1">'[2]ePSM Medical Data Page'!$CS$111</definedName>
    <definedName name="aex_inp_Tier1_admits_06_curr" localSheetId="5" hidden="1">'[2]ePSM Medical Data Page'!$CS$132</definedName>
    <definedName name="aex_inp_Tier1_admits_06_curr" localSheetId="4" hidden="1">'[2]ePSM Medical Data Page'!$CS$132</definedName>
    <definedName name="aex_inp_Tier1_admits_06_curr" hidden="1">'[2]ePSM Medical Data Page'!$CS$132</definedName>
    <definedName name="aex_inp_Tier1_admits_07_curr" localSheetId="5" hidden="1">'[2]ePSM Medical Data Page'!$CS$153</definedName>
    <definedName name="aex_inp_Tier1_admits_07_curr" localSheetId="4" hidden="1">'[2]ePSM Medical Data Page'!$CS$153</definedName>
    <definedName name="aex_inp_Tier1_admits_07_curr" hidden="1">'[2]ePSM Medical Data Page'!$CS$153</definedName>
    <definedName name="aex_inp_Tier1_admits_08_curr" localSheetId="5" hidden="1">'[2]ePSM Medical Data Page'!$CS$174</definedName>
    <definedName name="aex_inp_Tier1_admits_08_curr" localSheetId="4" hidden="1">'[2]ePSM Medical Data Page'!$CS$174</definedName>
    <definedName name="aex_inp_Tier1_admits_08_curr" hidden="1">'[2]ePSM Medical Data Page'!$CS$174</definedName>
    <definedName name="aex_inp_Tier1_admits_09_curr" localSheetId="5" hidden="1">'[2]ePSM Medical Data Page'!$CS$195</definedName>
    <definedName name="aex_inp_Tier1_admits_09_curr" localSheetId="4" hidden="1">'[2]ePSM Medical Data Page'!$CS$195</definedName>
    <definedName name="aex_inp_Tier1_admits_09_curr" hidden="1">'[2]ePSM Medical Data Page'!$CS$195</definedName>
    <definedName name="aex_inp_Tier1_admits_10_curr" localSheetId="5" hidden="1">'[2]ePSM Medical Data Page'!$CS$216</definedName>
    <definedName name="aex_inp_Tier1_admits_10_curr" localSheetId="4" hidden="1">'[2]ePSM Medical Data Page'!$CS$216</definedName>
    <definedName name="aex_inp_Tier1_admits_10_curr" hidden="1">'[2]ePSM Medical Data Page'!$CS$216</definedName>
    <definedName name="aex_inp_Tier1_admits_11_curr" localSheetId="5" hidden="1">'[2]ePSM Medical Data Page'!$CS$237</definedName>
    <definedName name="aex_inp_Tier1_admits_11_curr" localSheetId="4" hidden="1">'[2]ePSM Medical Data Page'!$CS$237</definedName>
    <definedName name="aex_inp_Tier1_admits_11_curr" hidden="1">'[2]ePSM Medical Data Page'!$CS$237</definedName>
    <definedName name="aex_inp_Tier1_admits_12_curr" localSheetId="5" hidden="1">'[2]ePSM Medical Data Page'!$CS$258</definedName>
    <definedName name="aex_inp_Tier1_admits_12_curr" localSheetId="4" hidden="1">'[2]ePSM Medical Data Page'!$CS$258</definedName>
    <definedName name="aex_inp_Tier1_admits_12_curr" hidden="1">'[2]ePSM Medical Data Page'!$CS$258</definedName>
    <definedName name="aex_inp_Tier1_admits_13_curr" localSheetId="5" hidden="1">'[2]ePSM Medical Data Page'!$CS$279</definedName>
    <definedName name="aex_inp_Tier1_admits_13_curr" localSheetId="4" hidden="1">'[2]ePSM Medical Data Page'!$CS$279</definedName>
    <definedName name="aex_inp_Tier1_admits_13_curr" hidden="1">'[2]ePSM Medical Data Page'!$CS$279</definedName>
    <definedName name="aex_inp_Tier1_admits_14_curr" localSheetId="5" hidden="1">'[2]ePSM Medical Data Page'!$CS$300</definedName>
    <definedName name="aex_inp_Tier1_admits_14_curr" localSheetId="4" hidden="1">'[2]ePSM Medical Data Page'!$CS$300</definedName>
    <definedName name="aex_inp_Tier1_admits_14_curr" hidden="1">'[2]ePSM Medical Data Page'!$CS$300</definedName>
    <definedName name="aex_inp_Tier1_admits_15_curr" localSheetId="5" hidden="1">'[2]ePSM Medical Data Page'!$CS$321</definedName>
    <definedName name="aex_inp_Tier1_admits_15_curr" localSheetId="4" hidden="1">'[2]ePSM Medical Data Page'!$CS$321</definedName>
    <definedName name="aex_inp_Tier1_admits_15_curr" hidden="1">'[2]ePSM Medical Data Page'!$CS$321</definedName>
    <definedName name="aex_inp_Tier1_admits_16_curr" localSheetId="5" hidden="1">'[2]ePSM Medical Data Page'!$CS$342</definedName>
    <definedName name="aex_inp_Tier1_admits_16_curr" localSheetId="4" hidden="1">'[2]ePSM Medical Data Page'!$CS$342</definedName>
    <definedName name="aex_inp_Tier1_admits_16_curr" hidden="1">'[2]ePSM Medical Data Page'!$CS$342</definedName>
    <definedName name="aex_inp_Tier1_admits_17_curr" localSheetId="5" hidden="1">'[2]ePSM Medical Data Page'!$CS$363</definedName>
    <definedName name="aex_inp_Tier1_admits_17_curr" localSheetId="4" hidden="1">'[2]ePSM Medical Data Page'!$CS$363</definedName>
    <definedName name="aex_inp_Tier1_admits_17_curr" hidden="1">'[2]ePSM Medical Data Page'!$CS$363</definedName>
    <definedName name="aex_inp_Tier1_admits_18_curr" localSheetId="5" hidden="1">'[2]ePSM Medical Data Page'!$CS$384</definedName>
    <definedName name="aex_inp_Tier1_admits_18_curr" localSheetId="4" hidden="1">'[2]ePSM Medical Data Page'!$CS$384</definedName>
    <definedName name="aex_inp_Tier1_admits_18_curr" hidden="1">'[2]ePSM Medical Data Page'!$CS$384</definedName>
    <definedName name="aex_inp_Tier1_admits_19_curr" localSheetId="5" hidden="1">'[2]ePSM Medical Data Page'!$CS$405</definedName>
    <definedName name="aex_inp_Tier1_admits_19_curr" localSheetId="4" hidden="1">'[2]ePSM Medical Data Page'!$CS$405</definedName>
    <definedName name="aex_inp_Tier1_admits_19_curr" hidden="1">'[2]ePSM Medical Data Page'!$CS$405</definedName>
    <definedName name="aex_inp_Tier1_admits_20_curr" localSheetId="5" hidden="1">'[2]ePSM Medical Data Page'!$CS$426</definedName>
    <definedName name="aex_inp_Tier1_admits_20_curr" localSheetId="4" hidden="1">'[2]ePSM Medical Data Page'!$CS$426</definedName>
    <definedName name="aex_inp_Tier1_admits_20_curr" hidden="1">'[2]ePSM Medical Data Page'!$CS$426</definedName>
    <definedName name="aex_inp_Tier1_admits_21_curr" localSheetId="5" hidden="1">'[2]ePSM Medical Data Page'!$CS$447</definedName>
    <definedName name="aex_inp_Tier1_admits_21_curr" localSheetId="4" hidden="1">'[2]ePSM Medical Data Page'!$CS$447</definedName>
    <definedName name="aex_inp_Tier1_admits_21_curr" hidden="1">'[2]ePSM Medical Data Page'!$CS$447</definedName>
    <definedName name="aex_inp_Tier1_admits_22_curr" localSheetId="5" hidden="1">'[2]ePSM Medical Data Page'!$CS$468</definedName>
    <definedName name="aex_inp_Tier1_admits_22_curr" localSheetId="4" hidden="1">'[2]ePSM Medical Data Page'!$CS$468</definedName>
    <definedName name="aex_inp_Tier1_admits_22_curr" hidden="1">'[2]ePSM Medical Data Page'!$CS$468</definedName>
    <definedName name="aex_inp_Tier1_admits_23_curr" localSheetId="5" hidden="1">'[2]ePSM Medical Data Page'!$CS$489</definedName>
    <definedName name="aex_inp_Tier1_admits_23_curr" localSheetId="4" hidden="1">'[2]ePSM Medical Data Page'!$CS$489</definedName>
    <definedName name="aex_inp_Tier1_admits_23_curr" hidden="1">'[2]ePSM Medical Data Page'!$CS$489</definedName>
    <definedName name="aex_inp_Tier1_admits_24_curr" localSheetId="5" hidden="1">'[2]ePSM Medical Data Page'!$CS$510</definedName>
    <definedName name="aex_inp_Tier1_admits_24_curr" localSheetId="4" hidden="1">'[2]ePSM Medical Data Page'!$CS$510</definedName>
    <definedName name="aex_inp_Tier1_admits_24_curr" hidden="1">'[2]ePSM Medical Data Page'!$CS$510</definedName>
    <definedName name="aex_inp_Tier1_days_00_curr" localSheetId="5" hidden="1">'[2]ePSM Medical Data Page'!$CS$7</definedName>
    <definedName name="aex_inp_Tier1_days_00_curr" localSheetId="4" hidden="1">'[2]ePSM Medical Data Page'!$CS$7</definedName>
    <definedName name="aex_inp_Tier1_days_00_curr" hidden="1">'[2]ePSM Medical Data Page'!$CS$7</definedName>
    <definedName name="aex_inp_Tier1_days_01_curr" localSheetId="5" hidden="1">'[2]ePSM Medical Data Page'!$CS$28</definedName>
    <definedName name="aex_inp_Tier1_days_01_curr" localSheetId="4" hidden="1">'[2]ePSM Medical Data Page'!$CS$28</definedName>
    <definedName name="aex_inp_Tier1_days_01_curr" hidden="1">'[2]ePSM Medical Data Page'!$CS$28</definedName>
    <definedName name="aex_inp_Tier1_days_02_curr" localSheetId="5" hidden="1">'[2]ePSM Medical Data Page'!$CS$49</definedName>
    <definedName name="aex_inp_Tier1_days_02_curr" localSheetId="4" hidden="1">'[2]ePSM Medical Data Page'!$CS$49</definedName>
    <definedName name="aex_inp_Tier1_days_02_curr" hidden="1">'[2]ePSM Medical Data Page'!$CS$49</definedName>
    <definedName name="aex_inp_Tier1_days_03_curr" localSheetId="5" hidden="1">'[2]ePSM Medical Data Page'!$CS$70</definedName>
    <definedName name="aex_inp_Tier1_days_03_curr" localSheetId="4" hidden="1">'[2]ePSM Medical Data Page'!$CS$70</definedName>
    <definedName name="aex_inp_Tier1_days_03_curr" hidden="1">'[2]ePSM Medical Data Page'!$CS$70</definedName>
    <definedName name="aex_inp_Tier1_days_04_curr" localSheetId="5" hidden="1">'[2]ePSM Medical Data Page'!$CS$91</definedName>
    <definedName name="aex_inp_Tier1_days_04_curr" localSheetId="4" hidden="1">'[2]ePSM Medical Data Page'!$CS$91</definedName>
    <definedName name="aex_inp_Tier1_days_04_curr" hidden="1">'[2]ePSM Medical Data Page'!$CS$91</definedName>
    <definedName name="aex_inp_Tier1_days_05_curr" localSheetId="5" hidden="1">'[2]ePSM Medical Data Page'!$CS$112</definedName>
    <definedName name="aex_inp_Tier1_days_05_curr" localSheetId="4" hidden="1">'[2]ePSM Medical Data Page'!$CS$112</definedName>
    <definedName name="aex_inp_Tier1_days_05_curr" hidden="1">'[2]ePSM Medical Data Page'!$CS$112</definedName>
    <definedName name="aex_inp_Tier1_days_06_curr" localSheetId="5" hidden="1">'[2]ePSM Medical Data Page'!$CS$133</definedName>
    <definedName name="aex_inp_Tier1_days_06_curr" localSheetId="4" hidden="1">'[2]ePSM Medical Data Page'!$CS$133</definedName>
    <definedName name="aex_inp_Tier1_days_06_curr" hidden="1">'[2]ePSM Medical Data Page'!$CS$133</definedName>
    <definedName name="aex_inp_Tier1_days_07_curr" localSheetId="5" hidden="1">'[2]ePSM Medical Data Page'!$CS$154</definedName>
    <definedName name="aex_inp_Tier1_days_07_curr" localSheetId="4" hidden="1">'[2]ePSM Medical Data Page'!$CS$154</definedName>
    <definedName name="aex_inp_Tier1_days_07_curr" hidden="1">'[2]ePSM Medical Data Page'!$CS$154</definedName>
    <definedName name="aex_inp_Tier1_days_08_curr" localSheetId="5" hidden="1">'[2]ePSM Medical Data Page'!$CS$175</definedName>
    <definedName name="aex_inp_Tier1_days_08_curr" localSheetId="4" hidden="1">'[2]ePSM Medical Data Page'!$CS$175</definedName>
    <definedName name="aex_inp_Tier1_days_08_curr" hidden="1">'[2]ePSM Medical Data Page'!$CS$175</definedName>
    <definedName name="aex_inp_Tier1_days_09_curr" localSheetId="5" hidden="1">'[2]ePSM Medical Data Page'!$CS$196</definedName>
    <definedName name="aex_inp_Tier1_days_09_curr" localSheetId="4" hidden="1">'[2]ePSM Medical Data Page'!$CS$196</definedName>
    <definedName name="aex_inp_Tier1_days_09_curr" hidden="1">'[2]ePSM Medical Data Page'!$CS$196</definedName>
    <definedName name="aex_inp_Tier1_days_10_curr" localSheetId="5" hidden="1">'[2]ePSM Medical Data Page'!$CS$217</definedName>
    <definedName name="aex_inp_Tier1_days_10_curr" localSheetId="4" hidden="1">'[2]ePSM Medical Data Page'!$CS$217</definedName>
    <definedName name="aex_inp_Tier1_days_10_curr" hidden="1">'[2]ePSM Medical Data Page'!$CS$217</definedName>
    <definedName name="aex_inp_Tier1_days_11_curr" localSheetId="5" hidden="1">'[2]ePSM Medical Data Page'!$CS$238</definedName>
    <definedName name="aex_inp_Tier1_days_11_curr" localSheetId="4" hidden="1">'[2]ePSM Medical Data Page'!$CS$238</definedName>
    <definedName name="aex_inp_Tier1_days_11_curr" hidden="1">'[2]ePSM Medical Data Page'!$CS$238</definedName>
    <definedName name="aex_inp_Tier1_days_12_curr" localSheetId="5" hidden="1">'[2]ePSM Medical Data Page'!$CS$259</definedName>
    <definedName name="aex_inp_Tier1_days_12_curr" localSheetId="4" hidden="1">'[2]ePSM Medical Data Page'!$CS$259</definedName>
    <definedName name="aex_inp_Tier1_days_12_curr" hidden="1">'[2]ePSM Medical Data Page'!$CS$259</definedName>
    <definedName name="aex_inp_Tier1_days_13_curr" localSheetId="5" hidden="1">'[2]ePSM Medical Data Page'!$CS$280</definedName>
    <definedName name="aex_inp_Tier1_days_13_curr" localSheetId="4" hidden="1">'[2]ePSM Medical Data Page'!$CS$280</definedName>
    <definedName name="aex_inp_Tier1_days_13_curr" hidden="1">'[2]ePSM Medical Data Page'!$CS$280</definedName>
    <definedName name="aex_inp_Tier1_days_14_curr" localSheetId="5" hidden="1">'[2]ePSM Medical Data Page'!$CS$301</definedName>
    <definedName name="aex_inp_Tier1_days_14_curr" localSheetId="4" hidden="1">'[2]ePSM Medical Data Page'!$CS$301</definedName>
    <definedName name="aex_inp_Tier1_days_14_curr" hidden="1">'[2]ePSM Medical Data Page'!$CS$301</definedName>
    <definedName name="aex_inp_Tier1_days_15_curr" localSheetId="5" hidden="1">'[2]ePSM Medical Data Page'!$CS$322</definedName>
    <definedName name="aex_inp_Tier1_days_15_curr" localSheetId="4" hidden="1">'[2]ePSM Medical Data Page'!$CS$322</definedName>
    <definedName name="aex_inp_Tier1_days_15_curr" hidden="1">'[2]ePSM Medical Data Page'!$CS$322</definedName>
    <definedName name="aex_inp_Tier1_days_16_curr" localSheetId="5" hidden="1">'[2]ePSM Medical Data Page'!$CS$343</definedName>
    <definedName name="aex_inp_Tier1_days_16_curr" localSheetId="4" hidden="1">'[2]ePSM Medical Data Page'!$CS$343</definedName>
    <definedName name="aex_inp_Tier1_days_16_curr" hidden="1">'[2]ePSM Medical Data Page'!$CS$343</definedName>
    <definedName name="aex_inp_Tier1_days_17_curr" localSheetId="5" hidden="1">'[2]ePSM Medical Data Page'!$CS$364</definedName>
    <definedName name="aex_inp_Tier1_days_17_curr" localSheetId="4" hidden="1">'[2]ePSM Medical Data Page'!$CS$364</definedName>
    <definedName name="aex_inp_Tier1_days_17_curr" hidden="1">'[2]ePSM Medical Data Page'!$CS$364</definedName>
    <definedName name="aex_inp_Tier1_days_18_curr" localSheetId="5" hidden="1">'[2]ePSM Medical Data Page'!$CS$385</definedName>
    <definedName name="aex_inp_Tier1_days_18_curr" localSheetId="4" hidden="1">'[2]ePSM Medical Data Page'!$CS$385</definedName>
    <definedName name="aex_inp_Tier1_days_18_curr" hidden="1">'[2]ePSM Medical Data Page'!$CS$385</definedName>
    <definedName name="aex_inp_Tier1_days_19_curr" localSheetId="5" hidden="1">'[2]ePSM Medical Data Page'!$CS$406</definedName>
    <definedName name="aex_inp_Tier1_days_19_curr" localSheetId="4" hidden="1">'[2]ePSM Medical Data Page'!$CS$406</definedName>
    <definedName name="aex_inp_Tier1_days_19_curr" hidden="1">'[2]ePSM Medical Data Page'!$CS$406</definedName>
    <definedName name="aex_inp_Tier1_days_20_curr" localSheetId="5" hidden="1">'[2]ePSM Medical Data Page'!$CS$427</definedName>
    <definedName name="aex_inp_Tier1_days_20_curr" localSheetId="4" hidden="1">'[2]ePSM Medical Data Page'!$CS$427</definedName>
    <definedName name="aex_inp_Tier1_days_20_curr" hidden="1">'[2]ePSM Medical Data Page'!$CS$427</definedName>
    <definedName name="aex_inp_Tier1_days_21_curr" localSheetId="5" hidden="1">'[2]ePSM Medical Data Page'!$CS$448</definedName>
    <definedName name="aex_inp_Tier1_days_21_curr" localSheetId="4" hidden="1">'[2]ePSM Medical Data Page'!$CS$448</definedName>
    <definedName name="aex_inp_Tier1_days_21_curr" hidden="1">'[2]ePSM Medical Data Page'!$CS$448</definedName>
    <definedName name="aex_inp_Tier1_days_22_curr" localSheetId="5" hidden="1">'[2]ePSM Medical Data Page'!$CS$469</definedName>
    <definedName name="aex_inp_Tier1_days_22_curr" localSheetId="4" hidden="1">'[2]ePSM Medical Data Page'!$CS$469</definedName>
    <definedName name="aex_inp_Tier1_days_22_curr" hidden="1">'[2]ePSM Medical Data Page'!$CS$469</definedName>
    <definedName name="aex_inp_Tier1_days_23_curr" localSheetId="5" hidden="1">'[2]ePSM Medical Data Page'!$CS$490</definedName>
    <definedName name="aex_inp_Tier1_days_23_curr" localSheetId="4" hidden="1">'[2]ePSM Medical Data Page'!$CS$490</definedName>
    <definedName name="aex_inp_Tier1_days_23_curr" hidden="1">'[2]ePSM Medical Data Page'!$CS$490</definedName>
    <definedName name="aex_inp_Tier1_days_24_curr" localSheetId="5" hidden="1">'[2]ePSM Medical Data Page'!$CS$511</definedName>
    <definedName name="aex_inp_Tier1_days_24_curr" localSheetId="4" hidden="1">'[2]ePSM Medical Data Page'!$CS$511</definedName>
    <definedName name="aex_inp_Tier1_days_24_curr" hidden="1">'[2]ePSM Medical Data Page'!$CS$511</definedName>
    <definedName name="aex_inp_Tier1_paid_amt_00_curr" localSheetId="5" hidden="1">'[2]ePSM Medical Data Page'!$CS$4</definedName>
    <definedName name="aex_inp_Tier1_paid_amt_00_curr" localSheetId="4" hidden="1">'[2]ePSM Medical Data Page'!$CS$4</definedName>
    <definedName name="aex_inp_Tier1_paid_amt_00_curr" hidden="1">'[2]ePSM Medical Data Page'!$CS$4</definedName>
    <definedName name="aex_inp_Tier1_paid_amt_01_curr" localSheetId="5" hidden="1">'[2]ePSM Medical Data Page'!$CS$25</definedName>
    <definedName name="aex_inp_Tier1_paid_amt_01_curr" localSheetId="4" hidden="1">'[2]ePSM Medical Data Page'!$CS$25</definedName>
    <definedName name="aex_inp_Tier1_paid_amt_01_curr" hidden="1">'[2]ePSM Medical Data Page'!$CS$25</definedName>
    <definedName name="aex_inp_Tier1_paid_amt_02_curr" localSheetId="5" hidden="1">'[2]ePSM Medical Data Page'!$CS$46</definedName>
    <definedName name="aex_inp_Tier1_paid_amt_02_curr" localSheetId="4" hidden="1">'[2]ePSM Medical Data Page'!$CS$46</definedName>
    <definedName name="aex_inp_Tier1_paid_amt_02_curr" hidden="1">'[2]ePSM Medical Data Page'!$CS$46</definedName>
    <definedName name="aex_inp_Tier1_paid_amt_03_curr" localSheetId="5" hidden="1">'[2]ePSM Medical Data Page'!$CS$67</definedName>
    <definedName name="aex_inp_Tier1_paid_amt_03_curr" localSheetId="4" hidden="1">'[2]ePSM Medical Data Page'!$CS$67</definedName>
    <definedName name="aex_inp_Tier1_paid_amt_03_curr" hidden="1">'[2]ePSM Medical Data Page'!$CS$67</definedName>
    <definedName name="aex_inp_Tier1_paid_amt_04_curr" localSheetId="5" hidden="1">'[2]ePSM Medical Data Page'!$CS$88</definedName>
    <definedName name="aex_inp_Tier1_paid_amt_04_curr" localSheetId="4" hidden="1">'[2]ePSM Medical Data Page'!$CS$88</definedName>
    <definedName name="aex_inp_Tier1_paid_amt_04_curr" hidden="1">'[2]ePSM Medical Data Page'!$CS$88</definedName>
    <definedName name="aex_inp_Tier1_paid_amt_05_curr" localSheetId="5" hidden="1">'[2]ePSM Medical Data Page'!$CS$109</definedName>
    <definedName name="aex_inp_Tier1_paid_amt_05_curr" localSheetId="4" hidden="1">'[2]ePSM Medical Data Page'!$CS$109</definedName>
    <definedName name="aex_inp_Tier1_paid_amt_05_curr" hidden="1">'[2]ePSM Medical Data Page'!$CS$109</definedName>
    <definedName name="aex_inp_Tier1_paid_amt_06_curr" localSheetId="5" hidden="1">'[2]ePSM Medical Data Page'!$CS$130</definedName>
    <definedName name="aex_inp_Tier1_paid_amt_06_curr" localSheetId="4" hidden="1">'[2]ePSM Medical Data Page'!$CS$130</definedName>
    <definedName name="aex_inp_Tier1_paid_amt_06_curr" hidden="1">'[2]ePSM Medical Data Page'!$CS$130</definedName>
    <definedName name="aex_inp_Tier1_paid_amt_07_curr" localSheetId="5" hidden="1">'[2]ePSM Medical Data Page'!$CS$151</definedName>
    <definedName name="aex_inp_Tier1_paid_amt_07_curr" localSheetId="4" hidden="1">'[2]ePSM Medical Data Page'!$CS$151</definedName>
    <definedName name="aex_inp_Tier1_paid_amt_07_curr" hidden="1">'[2]ePSM Medical Data Page'!$CS$151</definedName>
    <definedName name="aex_inp_Tier1_paid_amt_08_curr" localSheetId="5" hidden="1">'[2]ePSM Medical Data Page'!$CS$172</definedName>
    <definedName name="aex_inp_Tier1_paid_amt_08_curr" localSheetId="4" hidden="1">'[2]ePSM Medical Data Page'!$CS$172</definedName>
    <definedName name="aex_inp_Tier1_paid_amt_08_curr" hidden="1">'[2]ePSM Medical Data Page'!$CS$172</definedName>
    <definedName name="aex_inp_Tier1_paid_amt_09_curr" localSheetId="5" hidden="1">'[2]ePSM Medical Data Page'!$CS$193</definedName>
    <definedName name="aex_inp_Tier1_paid_amt_09_curr" localSheetId="4" hidden="1">'[2]ePSM Medical Data Page'!$CS$193</definedName>
    <definedName name="aex_inp_Tier1_paid_amt_09_curr" hidden="1">'[2]ePSM Medical Data Page'!$CS$193</definedName>
    <definedName name="aex_inp_Tier1_paid_amt_10_curr" localSheetId="5" hidden="1">'[2]ePSM Medical Data Page'!$CS$214</definedName>
    <definedName name="aex_inp_Tier1_paid_amt_10_curr" localSheetId="4" hidden="1">'[2]ePSM Medical Data Page'!$CS$214</definedName>
    <definedName name="aex_inp_Tier1_paid_amt_10_curr" hidden="1">'[2]ePSM Medical Data Page'!$CS$214</definedName>
    <definedName name="aex_inp_Tier1_paid_amt_11_curr" localSheetId="5" hidden="1">'[2]ePSM Medical Data Page'!$CS$235</definedName>
    <definedName name="aex_inp_Tier1_paid_amt_11_curr" localSheetId="4" hidden="1">'[2]ePSM Medical Data Page'!$CS$235</definedName>
    <definedName name="aex_inp_Tier1_paid_amt_11_curr" hidden="1">'[2]ePSM Medical Data Page'!$CS$235</definedName>
    <definedName name="aex_inp_Tier1_paid_amt_12_curr" localSheetId="5" hidden="1">'[2]ePSM Medical Data Page'!$CS$256</definedName>
    <definedName name="aex_inp_Tier1_paid_amt_12_curr" localSheetId="4" hidden="1">'[2]ePSM Medical Data Page'!$CS$256</definedName>
    <definedName name="aex_inp_Tier1_paid_amt_12_curr" hidden="1">'[2]ePSM Medical Data Page'!$CS$256</definedName>
    <definedName name="aex_inp_Tier1_paid_amt_13_curr" localSheetId="5" hidden="1">'[2]ePSM Medical Data Page'!$CS$277</definedName>
    <definedName name="aex_inp_Tier1_paid_amt_13_curr" localSheetId="4" hidden="1">'[2]ePSM Medical Data Page'!$CS$277</definedName>
    <definedName name="aex_inp_Tier1_paid_amt_13_curr" hidden="1">'[2]ePSM Medical Data Page'!$CS$277</definedName>
    <definedName name="aex_inp_Tier1_paid_amt_14_curr" localSheetId="5" hidden="1">'[2]ePSM Medical Data Page'!$CS$298</definedName>
    <definedName name="aex_inp_Tier1_paid_amt_14_curr" localSheetId="4" hidden="1">'[2]ePSM Medical Data Page'!$CS$298</definedName>
    <definedName name="aex_inp_Tier1_paid_amt_14_curr" hidden="1">'[2]ePSM Medical Data Page'!$CS$298</definedName>
    <definedName name="aex_inp_Tier1_paid_amt_15_curr" localSheetId="5" hidden="1">'[2]ePSM Medical Data Page'!$CS$319</definedName>
    <definedName name="aex_inp_Tier1_paid_amt_15_curr" localSheetId="4" hidden="1">'[2]ePSM Medical Data Page'!$CS$319</definedName>
    <definedName name="aex_inp_Tier1_paid_amt_15_curr" hidden="1">'[2]ePSM Medical Data Page'!$CS$319</definedName>
    <definedName name="aex_inp_Tier1_paid_amt_16_curr" localSheetId="5" hidden="1">'[2]ePSM Medical Data Page'!$CS$340</definedName>
    <definedName name="aex_inp_Tier1_paid_amt_16_curr" localSheetId="4" hidden="1">'[2]ePSM Medical Data Page'!$CS$340</definedName>
    <definedName name="aex_inp_Tier1_paid_amt_16_curr" hidden="1">'[2]ePSM Medical Data Page'!$CS$340</definedName>
    <definedName name="aex_inp_Tier1_paid_amt_17_curr" localSheetId="5" hidden="1">'[2]ePSM Medical Data Page'!$CS$361</definedName>
    <definedName name="aex_inp_Tier1_paid_amt_17_curr" localSheetId="4" hidden="1">'[2]ePSM Medical Data Page'!$CS$361</definedName>
    <definedName name="aex_inp_Tier1_paid_amt_17_curr" hidden="1">'[2]ePSM Medical Data Page'!$CS$361</definedName>
    <definedName name="aex_inp_Tier1_paid_amt_18_curr" localSheetId="5" hidden="1">'[2]ePSM Medical Data Page'!$CS$382</definedName>
    <definedName name="aex_inp_Tier1_paid_amt_18_curr" localSheetId="4" hidden="1">'[2]ePSM Medical Data Page'!$CS$382</definedName>
    <definedName name="aex_inp_Tier1_paid_amt_18_curr" hidden="1">'[2]ePSM Medical Data Page'!$CS$382</definedName>
    <definedName name="aex_inp_Tier1_paid_amt_19_curr" localSheetId="5" hidden="1">'[2]ePSM Medical Data Page'!$CS$403</definedName>
    <definedName name="aex_inp_Tier1_paid_amt_19_curr" localSheetId="4" hidden="1">'[2]ePSM Medical Data Page'!$CS$403</definedName>
    <definedName name="aex_inp_Tier1_paid_amt_19_curr" hidden="1">'[2]ePSM Medical Data Page'!$CS$403</definedName>
    <definedName name="aex_inp_Tier1_paid_amt_20_curr" localSheetId="5" hidden="1">'[2]ePSM Medical Data Page'!$CS$424</definedName>
    <definedName name="aex_inp_Tier1_paid_amt_20_curr" localSheetId="4" hidden="1">'[2]ePSM Medical Data Page'!$CS$424</definedName>
    <definedName name="aex_inp_Tier1_paid_amt_20_curr" hidden="1">'[2]ePSM Medical Data Page'!$CS$424</definedName>
    <definedName name="aex_inp_Tier1_paid_amt_21_curr" localSheetId="5" hidden="1">'[2]ePSM Medical Data Page'!$CS$445</definedName>
    <definedName name="aex_inp_Tier1_paid_amt_21_curr" localSheetId="4" hidden="1">'[2]ePSM Medical Data Page'!$CS$445</definedName>
    <definedName name="aex_inp_Tier1_paid_amt_21_curr" hidden="1">'[2]ePSM Medical Data Page'!$CS$445</definedName>
    <definedName name="aex_inp_Tier1_paid_amt_22_curr" localSheetId="5" hidden="1">'[2]ePSM Medical Data Page'!$CS$466</definedName>
    <definedName name="aex_inp_Tier1_paid_amt_22_curr" localSheetId="4" hidden="1">'[2]ePSM Medical Data Page'!$CS$466</definedName>
    <definedName name="aex_inp_Tier1_paid_amt_22_curr" hidden="1">'[2]ePSM Medical Data Page'!$CS$466</definedName>
    <definedName name="aex_inp_Tier1_paid_amt_23_curr" localSheetId="5" hidden="1">'[2]ePSM Medical Data Page'!$CS$487</definedName>
    <definedName name="aex_inp_Tier1_paid_amt_23_curr" localSheetId="4" hidden="1">'[2]ePSM Medical Data Page'!$CS$487</definedName>
    <definedName name="aex_inp_Tier1_paid_amt_23_curr" hidden="1">'[2]ePSM Medical Data Page'!$CS$487</definedName>
    <definedName name="aex_inp_Tier1_paid_amt_24_curr" localSheetId="5" hidden="1">'[2]ePSM Medical Data Page'!$CS$508</definedName>
    <definedName name="aex_inp_Tier1_paid_amt_24_curr" localSheetId="4" hidden="1">'[2]ePSM Medical Data Page'!$CS$508</definedName>
    <definedName name="aex_inp_Tier1_paid_amt_24_curr" hidden="1">'[2]ePSM Medical Data Page'!$CS$508</definedName>
    <definedName name="aex_inp_Tier2_admits_00_curr" localSheetId="5" hidden="1">'[2]ePSM Medical Data Page'!$CS$11</definedName>
    <definedName name="aex_inp_Tier2_admits_00_curr" localSheetId="4" hidden="1">'[2]ePSM Medical Data Page'!$CS$11</definedName>
    <definedName name="aex_inp_Tier2_admits_00_curr" hidden="1">'[2]ePSM Medical Data Page'!$CS$11</definedName>
    <definedName name="aex_inp_Tier2_admits_01_curr" localSheetId="5" hidden="1">'[2]ePSM Medical Data Page'!$CS$32</definedName>
    <definedName name="aex_inp_Tier2_admits_01_curr" localSheetId="4" hidden="1">'[2]ePSM Medical Data Page'!$CS$32</definedName>
    <definedName name="aex_inp_Tier2_admits_01_curr" hidden="1">'[2]ePSM Medical Data Page'!$CS$32</definedName>
    <definedName name="aex_inp_Tier2_admits_02_curr" localSheetId="5" hidden="1">'[2]ePSM Medical Data Page'!$CS$53</definedName>
    <definedName name="aex_inp_Tier2_admits_02_curr" localSheetId="4" hidden="1">'[2]ePSM Medical Data Page'!$CS$53</definedName>
    <definedName name="aex_inp_Tier2_admits_02_curr" hidden="1">'[2]ePSM Medical Data Page'!$CS$53</definedName>
    <definedName name="aex_inp_Tier2_admits_03_curr" localSheetId="5" hidden="1">'[2]ePSM Medical Data Page'!$CS$74</definedName>
    <definedName name="aex_inp_Tier2_admits_03_curr" localSheetId="4" hidden="1">'[2]ePSM Medical Data Page'!$CS$74</definedName>
    <definedName name="aex_inp_Tier2_admits_03_curr" hidden="1">'[2]ePSM Medical Data Page'!$CS$74</definedName>
    <definedName name="aex_inp_Tier2_admits_04_curr" localSheetId="5" hidden="1">'[2]ePSM Medical Data Page'!$CS$95</definedName>
    <definedName name="aex_inp_Tier2_admits_04_curr" localSheetId="4" hidden="1">'[2]ePSM Medical Data Page'!$CS$95</definedName>
    <definedName name="aex_inp_Tier2_admits_04_curr" hidden="1">'[2]ePSM Medical Data Page'!$CS$95</definedName>
    <definedName name="aex_inp_Tier2_admits_05_curr" localSheetId="5" hidden="1">'[2]ePSM Medical Data Page'!$CS$116</definedName>
    <definedName name="aex_inp_Tier2_admits_05_curr" localSheetId="4" hidden="1">'[2]ePSM Medical Data Page'!$CS$116</definedName>
    <definedName name="aex_inp_Tier2_admits_05_curr" hidden="1">'[2]ePSM Medical Data Page'!$CS$116</definedName>
    <definedName name="aex_inp_Tier2_admits_06_curr" localSheetId="5" hidden="1">'[2]ePSM Medical Data Page'!$CS$137</definedName>
    <definedName name="aex_inp_Tier2_admits_06_curr" localSheetId="4" hidden="1">'[2]ePSM Medical Data Page'!$CS$137</definedName>
    <definedName name="aex_inp_Tier2_admits_06_curr" hidden="1">'[2]ePSM Medical Data Page'!$CS$137</definedName>
    <definedName name="aex_inp_Tier2_admits_07_curr" localSheetId="5" hidden="1">'[2]ePSM Medical Data Page'!$CS$158</definedName>
    <definedName name="aex_inp_Tier2_admits_07_curr" localSheetId="4" hidden="1">'[2]ePSM Medical Data Page'!$CS$158</definedName>
    <definedName name="aex_inp_Tier2_admits_07_curr" hidden="1">'[2]ePSM Medical Data Page'!$CS$158</definedName>
    <definedName name="aex_inp_Tier2_admits_08_curr" localSheetId="5" hidden="1">'[2]ePSM Medical Data Page'!$CS$179</definedName>
    <definedName name="aex_inp_Tier2_admits_08_curr" localSheetId="4" hidden="1">'[2]ePSM Medical Data Page'!$CS$179</definedName>
    <definedName name="aex_inp_Tier2_admits_08_curr" hidden="1">'[2]ePSM Medical Data Page'!$CS$179</definedName>
    <definedName name="aex_inp_Tier2_admits_09_curr" localSheetId="5" hidden="1">'[2]ePSM Medical Data Page'!$CS$200</definedName>
    <definedName name="aex_inp_Tier2_admits_09_curr" localSheetId="4" hidden="1">'[2]ePSM Medical Data Page'!$CS$200</definedName>
    <definedName name="aex_inp_Tier2_admits_09_curr" hidden="1">'[2]ePSM Medical Data Page'!$CS$200</definedName>
    <definedName name="aex_inp_Tier2_admits_10_curr" localSheetId="5" hidden="1">'[2]ePSM Medical Data Page'!$CS$221</definedName>
    <definedName name="aex_inp_Tier2_admits_10_curr" localSheetId="4" hidden="1">'[2]ePSM Medical Data Page'!$CS$221</definedName>
    <definedName name="aex_inp_Tier2_admits_10_curr" hidden="1">'[2]ePSM Medical Data Page'!$CS$221</definedName>
    <definedName name="aex_inp_Tier2_admits_11_curr" localSheetId="5" hidden="1">'[2]ePSM Medical Data Page'!$CS$242</definedName>
    <definedName name="aex_inp_Tier2_admits_11_curr" localSheetId="4" hidden="1">'[2]ePSM Medical Data Page'!$CS$242</definedName>
    <definedName name="aex_inp_Tier2_admits_11_curr" hidden="1">'[2]ePSM Medical Data Page'!$CS$242</definedName>
    <definedName name="aex_inp_Tier2_admits_12_curr" localSheetId="5" hidden="1">'[2]ePSM Medical Data Page'!$CS$263</definedName>
    <definedName name="aex_inp_Tier2_admits_12_curr" localSheetId="4" hidden="1">'[2]ePSM Medical Data Page'!$CS$263</definedName>
    <definedName name="aex_inp_Tier2_admits_12_curr" hidden="1">'[2]ePSM Medical Data Page'!$CS$263</definedName>
    <definedName name="aex_inp_Tier2_admits_13_curr" localSheetId="5" hidden="1">'[2]ePSM Medical Data Page'!$CS$284</definedName>
    <definedName name="aex_inp_Tier2_admits_13_curr" localSheetId="4" hidden="1">'[2]ePSM Medical Data Page'!$CS$284</definedName>
    <definedName name="aex_inp_Tier2_admits_13_curr" hidden="1">'[2]ePSM Medical Data Page'!$CS$284</definedName>
    <definedName name="aex_inp_Tier2_admits_14_curr" localSheetId="5" hidden="1">'[2]ePSM Medical Data Page'!$CS$305</definedName>
    <definedName name="aex_inp_Tier2_admits_14_curr" localSheetId="4" hidden="1">'[2]ePSM Medical Data Page'!$CS$305</definedName>
    <definedName name="aex_inp_Tier2_admits_14_curr" hidden="1">'[2]ePSM Medical Data Page'!$CS$305</definedName>
    <definedName name="aex_inp_Tier2_admits_15_curr" localSheetId="5" hidden="1">'[2]ePSM Medical Data Page'!$CS$326</definedName>
    <definedName name="aex_inp_Tier2_admits_15_curr" localSheetId="4" hidden="1">'[2]ePSM Medical Data Page'!$CS$326</definedName>
    <definedName name="aex_inp_Tier2_admits_15_curr" hidden="1">'[2]ePSM Medical Data Page'!$CS$326</definedName>
    <definedName name="aex_inp_Tier2_admits_16_curr" localSheetId="5" hidden="1">'[2]ePSM Medical Data Page'!$CS$347</definedName>
    <definedName name="aex_inp_Tier2_admits_16_curr" localSheetId="4" hidden="1">'[2]ePSM Medical Data Page'!$CS$347</definedName>
    <definedName name="aex_inp_Tier2_admits_16_curr" hidden="1">'[2]ePSM Medical Data Page'!$CS$347</definedName>
    <definedName name="aex_inp_Tier2_admits_17_curr" localSheetId="5" hidden="1">'[2]ePSM Medical Data Page'!$CS$368</definedName>
    <definedName name="aex_inp_Tier2_admits_17_curr" localSheetId="4" hidden="1">'[2]ePSM Medical Data Page'!$CS$368</definedName>
    <definedName name="aex_inp_Tier2_admits_17_curr" hidden="1">'[2]ePSM Medical Data Page'!$CS$368</definedName>
    <definedName name="aex_inp_Tier2_admits_18_curr" localSheetId="5" hidden="1">'[2]ePSM Medical Data Page'!$CS$389</definedName>
    <definedName name="aex_inp_Tier2_admits_18_curr" localSheetId="4" hidden="1">'[2]ePSM Medical Data Page'!$CS$389</definedName>
    <definedName name="aex_inp_Tier2_admits_18_curr" hidden="1">'[2]ePSM Medical Data Page'!$CS$389</definedName>
    <definedName name="aex_inp_Tier2_admits_19_curr" localSheetId="5" hidden="1">'[2]ePSM Medical Data Page'!$CS$410</definedName>
    <definedName name="aex_inp_Tier2_admits_19_curr" localSheetId="4" hidden="1">'[2]ePSM Medical Data Page'!$CS$410</definedName>
    <definedName name="aex_inp_Tier2_admits_19_curr" hidden="1">'[2]ePSM Medical Data Page'!$CS$410</definedName>
    <definedName name="aex_inp_Tier2_admits_20_curr" localSheetId="5" hidden="1">'[2]ePSM Medical Data Page'!$CS$431</definedName>
    <definedName name="aex_inp_Tier2_admits_20_curr" localSheetId="4" hidden="1">'[2]ePSM Medical Data Page'!$CS$431</definedName>
    <definedName name="aex_inp_Tier2_admits_20_curr" hidden="1">'[2]ePSM Medical Data Page'!$CS$431</definedName>
    <definedName name="aex_inp_Tier2_admits_21_curr" localSheetId="5" hidden="1">'[2]ePSM Medical Data Page'!$CS$452</definedName>
    <definedName name="aex_inp_Tier2_admits_21_curr" localSheetId="4" hidden="1">'[2]ePSM Medical Data Page'!$CS$452</definedName>
    <definedName name="aex_inp_Tier2_admits_21_curr" hidden="1">'[2]ePSM Medical Data Page'!$CS$452</definedName>
    <definedName name="aex_inp_Tier2_admits_22_curr" localSheetId="5" hidden="1">'[2]ePSM Medical Data Page'!$CS$473</definedName>
    <definedName name="aex_inp_Tier2_admits_22_curr" localSheetId="4" hidden="1">'[2]ePSM Medical Data Page'!$CS$473</definedName>
    <definedName name="aex_inp_Tier2_admits_22_curr" hidden="1">'[2]ePSM Medical Data Page'!$CS$473</definedName>
    <definedName name="aex_inp_Tier2_admits_23_curr" localSheetId="5" hidden="1">'[2]ePSM Medical Data Page'!$CS$494</definedName>
    <definedName name="aex_inp_Tier2_admits_23_curr" localSheetId="4" hidden="1">'[2]ePSM Medical Data Page'!$CS$494</definedName>
    <definedName name="aex_inp_Tier2_admits_23_curr" hidden="1">'[2]ePSM Medical Data Page'!$CS$494</definedName>
    <definedName name="aex_inp_Tier2_admits_24_curr" localSheetId="5" hidden="1">'[2]ePSM Medical Data Page'!$CS$515</definedName>
    <definedName name="aex_inp_Tier2_admits_24_curr" localSheetId="4" hidden="1">'[2]ePSM Medical Data Page'!$CS$515</definedName>
    <definedName name="aex_inp_Tier2_admits_24_curr" hidden="1">'[2]ePSM Medical Data Page'!$CS$515</definedName>
    <definedName name="aex_inp_Tier2_days_00_curr" localSheetId="5" hidden="1">'[2]ePSM Medical Data Page'!$CS$12</definedName>
    <definedName name="aex_inp_Tier2_days_00_curr" localSheetId="4" hidden="1">'[2]ePSM Medical Data Page'!$CS$12</definedName>
    <definedName name="aex_inp_Tier2_days_00_curr" hidden="1">'[2]ePSM Medical Data Page'!$CS$12</definedName>
    <definedName name="aex_inp_Tier2_days_01_curr" localSheetId="5" hidden="1">'[2]ePSM Medical Data Page'!$CS$33</definedName>
    <definedName name="aex_inp_Tier2_days_01_curr" localSheetId="4" hidden="1">'[2]ePSM Medical Data Page'!$CS$33</definedName>
    <definedName name="aex_inp_Tier2_days_01_curr" hidden="1">'[2]ePSM Medical Data Page'!$CS$33</definedName>
    <definedName name="aex_inp_Tier2_days_02_curr" localSheetId="5" hidden="1">'[2]ePSM Medical Data Page'!$CS$54</definedName>
    <definedName name="aex_inp_Tier2_days_02_curr" localSheetId="4" hidden="1">'[2]ePSM Medical Data Page'!$CS$54</definedName>
    <definedName name="aex_inp_Tier2_days_02_curr" hidden="1">'[2]ePSM Medical Data Page'!$CS$54</definedName>
    <definedName name="aex_inp_Tier2_days_03_curr" localSheetId="5" hidden="1">'[2]ePSM Medical Data Page'!$CS$75</definedName>
    <definedName name="aex_inp_Tier2_days_03_curr" localSheetId="4" hidden="1">'[2]ePSM Medical Data Page'!$CS$75</definedName>
    <definedName name="aex_inp_Tier2_days_03_curr" hidden="1">'[2]ePSM Medical Data Page'!$CS$75</definedName>
    <definedName name="aex_inp_Tier2_days_04_curr" localSheetId="5" hidden="1">'[2]ePSM Medical Data Page'!$CS$96</definedName>
    <definedName name="aex_inp_Tier2_days_04_curr" localSheetId="4" hidden="1">'[2]ePSM Medical Data Page'!$CS$96</definedName>
    <definedName name="aex_inp_Tier2_days_04_curr" hidden="1">'[2]ePSM Medical Data Page'!$CS$96</definedName>
    <definedName name="aex_inp_Tier2_days_05_curr" localSheetId="5" hidden="1">'[2]ePSM Medical Data Page'!$CS$117</definedName>
    <definedName name="aex_inp_Tier2_days_05_curr" localSheetId="4" hidden="1">'[2]ePSM Medical Data Page'!$CS$117</definedName>
    <definedName name="aex_inp_Tier2_days_05_curr" hidden="1">'[2]ePSM Medical Data Page'!$CS$117</definedName>
    <definedName name="aex_inp_Tier2_days_06_curr" localSheetId="5" hidden="1">'[2]ePSM Medical Data Page'!$CS$138</definedName>
    <definedName name="aex_inp_Tier2_days_06_curr" localSheetId="4" hidden="1">'[2]ePSM Medical Data Page'!$CS$138</definedName>
    <definedName name="aex_inp_Tier2_days_06_curr" hidden="1">'[2]ePSM Medical Data Page'!$CS$138</definedName>
    <definedName name="aex_inp_Tier2_days_07_curr" localSheetId="5" hidden="1">'[2]ePSM Medical Data Page'!$CS$159</definedName>
    <definedName name="aex_inp_Tier2_days_07_curr" localSheetId="4" hidden="1">'[2]ePSM Medical Data Page'!$CS$159</definedName>
    <definedName name="aex_inp_Tier2_days_07_curr" hidden="1">'[2]ePSM Medical Data Page'!$CS$159</definedName>
    <definedName name="aex_inp_Tier2_days_08_curr" localSheetId="5" hidden="1">'[2]ePSM Medical Data Page'!$CS$180</definedName>
    <definedName name="aex_inp_Tier2_days_08_curr" localSheetId="4" hidden="1">'[2]ePSM Medical Data Page'!$CS$180</definedName>
    <definedName name="aex_inp_Tier2_days_08_curr" hidden="1">'[2]ePSM Medical Data Page'!$CS$180</definedName>
    <definedName name="aex_inp_Tier2_days_09_curr" localSheetId="5" hidden="1">'[2]ePSM Medical Data Page'!$CS$201</definedName>
    <definedName name="aex_inp_Tier2_days_09_curr" localSheetId="4" hidden="1">'[2]ePSM Medical Data Page'!$CS$201</definedName>
    <definedName name="aex_inp_Tier2_days_09_curr" hidden="1">'[2]ePSM Medical Data Page'!$CS$201</definedName>
    <definedName name="aex_inp_Tier2_days_10_curr" localSheetId="5" hidden="1">'[2]ePSM Medical Data Page'!$CS$222</definedName>
    <definedName name="aex_inp_Tier2_days_10_curr" localSheetId="4" hidden="1">'[2]ePSM Medical Data Page'!$CS$222</definedName>
    <definedName name="aex_inp_Tier2_days_10_curr" hidden="1">'[2]ePSM Medical Data Page'!$CS$222</definedName>
    <definedName name="aex_inp_Tier2_days_11_curr" localSheetId="5" hidden="1">'[2]ePSM Medical Data Page'!$CS$243</definedName>
    <definedName name="aex_inp_Tier2_days_11_curr" localSheetId="4" hidden="1">'[2]ePSM Medical Data Page'!$CS$243</definedName>
    <definedName name="aex_inp_Tier2_days_11_curr" hidden="1">'[2]ePSM Medical Data Page'!$CS$243</definedName>
    <definedName name="aex_inp_Tier2_days_12_curr" localSheetId="5" hidden="1">'[2]ePSM Medical Data Page'!$CS$264</definedName>
    <definedName name="aex_inp_Tier2_days_12_curr" localSheetId="4" hidden="1">'[2]ePSM Medical Data Page'!$CS$264</definedName>
    <definedName name="aex_inp_Tier2_days_12_curr" hidden="1">'[2]ePSM Medical Data Page'!$CS$264</definedName>
    <definedName name="aex_inp_Tier2_days_13_curr" localSheetId="5" hidden="1">'[2]ePSM Medical Data Page'!$CS$285</definedName>
    <definedName name="aex_inp_Tier2_days_13_curr" localSheetId="4" hidden="1">'[2]ePSM Medical Data Page'!$CS$285</definedName>
    <definedName name="aex_inp_Tier2_days_13_curr" hidden="1">'[2]ePSM Medical Data Page'!$CS$285</definedName>
    <definedName name="aex_inp_Tier2_days_14_curr" localSheetId="5" hidden="1">'[2]ePSM Medical Data Page'!$CS$306</definedName>
    <definedName name="aex_inp_Tier2_days_14_curr" localSheetId="4" hidden="1">'[2]ePSM Medical Data Page'!$CS$306</definedName>
    <definedName name="aex_inp_Tier2_days_14_curr" hidden="1">'[2]ePSM Medical Data Page'!$CS$306</definedName>
    <definedName name="aex_inp_Tier2_days_15_curr" localSheetId="5" hidden="1">'[2]ePSM Medical Data Page'!$CS$327</definedName>
    <definedName name="aex_inp_Tier2_days_15_curr" localSheetId="4" hidden="1">'[2]ePSM Medical Data Page'!$CS$327</definedName>
    <definedName name="aex_inp_Tier2_days_15_curr" hidden="1">'[2]ePSM Medical Data Page'!$CS$327</definedName>
    <definedName name="aex_inp_Tier2_days_16_curr" localSheetId="5" hidden="1">'[2]ePSM Medical Data Page'!$CS$348</definedName>
    <definedName name="aex_inp_Tier2_days_16_curr" localSheetId="4" hidden="1">'[2]ePSM Medical Data Page'!$CS$348</definedName>
    <definedName name="aex_inp_Tier2_days_16_curr" hidden="1">'[2]ePSM Medical Data Page'!$CS$348</definedName>
    <definedName name="aex_inp_Tier2_days_17_curr" localSheetId="5" hidden="1">'[2]ePSM Medical Data Page'!$CS$369</definedName>
    <definedName name="aex_inp_Tier2_days_17_curr" localSheetId="4" hidden="1">'[2]ePSM Medical Data Page'!$CS$369</definedName>
    <definedName name="aex_inp_Tier2_days_17_curr" hidden="1">'[2]ePSM Medical Data Page'!$CS$369</definedName>
    <definedName name="aex_inp_Tier2_days_18_curr" localSheetId="5" hidden="1">'[2]ePSM Medical Data Page'!$CS$390</definedName>
    <definedName name="aex_inp_Tier2_days_18_curr" localSheetId="4" hidden="1">'[2]ePSM Medical Data Page'!$CS$390</definedName>
    <definedName name="aex_inp_Tier2_days_18_curr" hidden="1">'[2]ePSM Medical Data Page'!$CS$390</definedName>
    <definedName name="aex_inp_Tier2_days_19_curr" localSheetId="5" hidden="1">'[2]ePSM Medical Data Page'!$CS$411</definedName>
    <definedName name="aex_inp_Tier2_days_19_curr" localSheetId="4" hidden="1">'[2]ePSM Medical Data Page'!$CS$411</definedName>
    <definedName name="aex_inp_Tier2_days_19_curr" hidden="1">'[2]ePSM Medical Data Page'!$CS$411</definedName>
    <definedName name="aex_inp_Tier2_days_20_curr" localSheetId="5" hidden="1">'[2]ePSM Medical Data Page'!$CS$432</definedName>
    <definedName name="aex_inp_Tier2_days_20_curr" localSheetId="4" hidden="1">'[2]ePSM Medical Data Page'!$CS$432</definedName>
    <definedName name="aex_inp_Tier2_days_20_curr" hidden="1">'[2]ePSM Medical Data Page'!$CS$432</definedName>
    <definedName name="aex_inp_Tier2_days_21_curr" localSheetId="5" hidden="1">'[2]ePSM Medical Data Page'!$CS$453</definedName>
    <definedName name="aex_inp_Tier2_days_21_curr" localSheetId="4" hidden="1">'[2]ePSM Medical Data Page'!$CS$453</definedName>
    <definedName name="aex_inp_Tier2_days_21_curr" hidden="1">'[2]ePSM Medical Data Page'!$CS$453</definedName>
    <definedName name="aex_inp_Tier2_days_22_curr" localSheetId="5" hidden="1">'[2]ePSM Medical Data Page'!$CS$474</definedName>
    <definedName name="aex_inp_Tier2_days_22_curr" localSheetId="4" hidden="1">'[2]ePSM Medical Data Page'!$CS$474</definedName>
    <definedName name="aex_inp_Tier2_days_22_curr" hidden="1">'[2]ePSM Medical Data Page'!$CS$474</definedName>
    <definedName name="aex_inp_Tier2_days_23_curr" localSheetId="5" hidden="1">'[2]ePSM Medical Data Page'!$CS$495</definedName>
    <definedName name="aex_inp_Tier2_days_23_curr" localSheetId="4" hidden="1">'[2]ePSM Medical Data Page'!$CS$495</definedName>
    <definedName name="aex_inp_Tier2_days_23_curr" hidden="1">'[2]ePSM Medical Data Page'!$CS$495</definedName>
    <definedName name="aex_inp_Tier2_days_24_curr" localSheetId="5" hidden="1">'[2]ePSM Medical Data Page'!$CS$516</definedName>
    <definedName name="aex_inp_Tier2_days_24_curr" localSheetId="4" hidden="1">'[2]ePSM Medical Data Page'!$CS$516</definedName>
    <definedName name="aex_inp_Tier2_days_24_curr" hidden="1">'[2]ePSM Medical Data Page'!$CS$516</definedName>
    <definedName name="aex_inp_Tier2_paid_amt_00_curr" localSheetId="5" hidden="1">'[2]ePSM Medical Data Page'!$CS$9</definedName>
    <definedName name="aex_inp_Tier2_paid_amt_00_curr" localSheetId="4" hidden="1">'[2]ePSM Medical Data Page'!$CS$9</definedName>
    <definedName name="aex_inp_Tier2_paid_amt_00_curr" hidden="1">'[2]ePSM Medical Data Page'!$CS$9</definedName>
    <definedName name="aex_inp_Tier2_paid_amt_01_curr" localSheetId="5" hidden="1">'[2]ePSM Medical Data Page'!$CS$30</definedName>
    <definedName name="aex_inp_Tier2_paid_amt_01_curr" localSheetId="4" hidden="1">'[2]ePSM Medical Data Page'!$CS$30</definedName>
    <definedName name="aex_inp_Tier2_paid_amt_01_curr" hidden="1">'[2]ePSM Medical Data Page'!$CS$30</definedName>
    <definedName name="aex_inp_Tier2_paid_amt_02_curr" localSheetId="5" hidden="1">'[2]ePSM Medical Data Page'!$CS$51</definedName>
    <definedName name="aex_inp_Tier2_paid_amt_02_curr" localSheetId="4" hidden="1">'[2]ePSM Medical Data Page'!$CS$51</definedName>
    <definedName name="aex_inp_Tier2_paid_amt_02_curr" hidden="1">'[2]ePSM Medical Data Page'!$CS$51</definedName>
    <definedName name="aex_inp_Tier2_paid_amt_03_curr" localSheetId="5" hidden="1">'[2]ePSM Medical Data Page'!$CS$72</definedName>
    <definedName name="aex_inp_Tier2_paid_amt_03_curr" localSheetId="4" hidden="1">'[2]ePSM Medical Data Page'!$CS$72</definedName>
    <definedName name="aex_inp_Tier2_paid_amt_03_curr" hidden="1">'[2]ePSM Medical Data Page'!$CS$72</definedName>
    <definedName name="aex_inp_Tier2_paid_amt_04_curr" localSheetId="5" hidden="1">'[2]ePSM Medical Data Page'!$CS$93</definedName>
    <definedName name="aex_inp_Tier2_paid_amt_04_curr" localSheetId="4" hidden="1">'[2]ePSM Medical Data Page'!$CS$93</definedName>
    <definedName name="aex_inp_Tier2_paid_amt_04_curr" hidden="1">'[2]ePSM Medical Data Page'!$CS$93</definedName>
    <definedName name="aex_inp_Tier2_paid_amt_05_curr" localSheetId="5" hidden="1">'[2]ePSM Medical Data Page'!$CS$114</definedName>
    <definedName name="aex_inp_Tier2_paid_amt_05_curr" localSheetId="4" hidden="1">'[2]ePSM Medical Data Page'!$CS$114</definedName>
    <definedName name="aex_inp_Tier2_paid_amt_05_curr" hidden="1">'[2]ePSM Medical Data Page'!$CS$114</definedName>
    <definedName name="aex_inp_Tier2_paid_amt_06_curr" localSheetId="5" hidden="1">'[2]ePSM Medical Data Page'!$CS$135</definedName>
    <definedName name="aex_inp_Tier2_paid_amt_06_curr" localSheetId="4" hidden="1">'[2]ePSM Medical Data Page'!$CS$135</definedName>
    <definedName name="aex_inp_Tier2_paid_amt_06_curr" hidden="1">'[2]ePSM Medical Data Page'!$CS$135</definedName>
    <definedName name="aex_inp_Tier2_paid_amt_07_curr" localSheetId="5" hidden="1">'[2]ePSM Medical Data Page'!$CS$156</definedName>
    <definedName name="aex_inp_Tier2_paid_amt_07_curr" localSheetId="4" hidden="1">'[2]ePSM Medical Data Page'!$CS$156</definedName>
    <definedName name="aex_inp_Tier2_paid_amt_07_curr" hidden="1">'[2]ePSM Medical Data Page'!$CS$156</definedName>
    <definedName name="aex_inp_Tier2_paid_amt_08_curr" localSheetId="5" hidden="1">'[2]ePSM Medical Data Page'!$CS$177</definedName>
    <definedName name="aex_inp_Tier2_paid_amt_08_curr" localSheetId="4" hidden="1">'[2]ePSM Medical Data Page'!$CS$177</definedName>
    <definedName name="aex_inp_Tier2_paid_amt_08_curr" hidden="1">'[2]ePSM Medical Data Page'!$CS$177</definedName>
    <definedName name="aex_inp_Tier2_paid_amt_09_curr" localSheetId="5" hidden="1">'[2]ePSM Medical Data Page'!$CS$198</definedName>
    <definedName name="aex_inp_Tier2_paid_amt_09_curr" localSheetId="4" hidden="1">'[2]ePSM Medical Data Page'!$CS$198</definedName>
    <definedName name="aex_inp_Tier2_paid_amt_09_curr" hidden="1">'[2]ePSM Medical Data Page'!$CS$198</definedName>
    <definedName name="aex_inp_Tier2_paid_amt_10_curr" localSheetId="5" hidden="1">'[2]ePSM Medical Data Page'!$CS$219</definedName>
    <definedName name="aex_inp_Tier2_paid_amt_10_curr" localSheetId="4" hidden="1">'[2]ePSM Medical Data Page'!$CS$219</definedName>
    <definedName name="aex_inp_Tier2_paid_amt_10_curr" hidden="1">'[2]ePSM Medical Data Page'!$CS$219</definedName>
    <definedName name="aex_inp_Tier2_paid_amt_11_curr" localSheetId="5" hidden="1">'[2]ePSM Medical Data Page'!$CS$240</definedName>
    <definedName name="aex_inp_Tier2_paid_amt_11_curr" localSheetId="4" hidden="1">'[2]ePSM Medical Data Page'!$CS$240</definedName>
    <definedName name="aex_inp_Tier2_paid_amt_11_curr" hidden="1">'[2]ePSM Medical Data Page'!$CS$240</definedName>
    <definedName name="aex_inp_Tier2_paid_amt_12_curr" localSheetId="5" hidden="1">'[2]ePSM Medical Data Page'!$CS$261</definedName>
    <definedName name="aex_inp_Tier2_paid_amt_12_curr" localSheetId="4" hidden="1">'[2]ePSM Medical Data Page'!$CS$261</definedName>
    <definedName name="aex_inp_Tier2_paid_amt_12_curr" hidden="1">'[2]ePSM Medical Data Page'!$CS$261</definedName>
    <definedName name="aex_inp_Tier2_paid_amt_13_curr" localSheetId="5" hidden="1">'[2]ePSM Medical Data Page'!$CS$282</definedName>
    <definedName name="aex_inp_Tier2_paid_amt_13_curr" localSheetId="4" hidden="1">'[2]ePSM Medical Data Page'!$CS$282</definedName>
    <definedName name="aex_inp_Tier2_paid_amt_13_curr" hidden="1">'[2]ePSM Medical Data Page'!$CS$282</definedName>
    <definedName name="aex_inp_Tier2_paid_amt_14_curr" localSheetId="5" hidden="1">'[2]ePSM Medical Data Page'!$CS$303</definedName>
    <definedName name="aex_inp_Tier2_paid_amt_14_curr" localSheetId="4" hidden="1">'[2]ePSM Medical Data Page'!$CS$303</definedName>
    <definedName name="aex_inp_Tier2_paid_amt_14_curr" hidden="1">'[2]ePSM Medical Data Page'!$CS$303</definedName>
    <definedName name="aex_inp_Tier2_paid_amt_15_curr" localSheetId="5" hidden="1">'[2]ePSM Medical Data Page'!$CS$324</definedName>
    <definedName name="aex_inp_Tier2_paid_amt_15_curr" localSheetId="4" hidden="1">'[2]ePSM Medical Data Page'!$CS$324</definedName>
    <definedName name="aex_inp_Tier2_paid_amt_15_curr" hidden="1">'[2]ePSM Medical Data Page'!$CS$324</definedName>
    <definedName name="aex_inp_Tier2_paid_amt_16_curr" localSheetId="5" hidden="1">'[2]ePSM Medical Data Page'!$CS$345</definedName>
    <definedName name="aex_inp_Tier2_paid_amt_16_curr" localSheetId="4" hidden="1">'[2]ePSM Medical Data Page'!$CS$345</definedName>
    <definedName name="aex_inp_Tier2_paid_amt_16_curr" hidden="1">'[2]ePSM Medical Data Page'!$CS$345</definedName>
    <definedName name="aex_inp_Tier2_paid_amt_17_curr" localSheetId="5" hidden="1">'[2]ePSM Medical Data Page'!$CS$366</definedName>
    <definedName name="aex_inp_Tier2_paid_amt_17_curr" localSheetId="4" hidden="1">'[2]ePSM Medical Data Page'!$CS$366</definedName>
    <definedName name="aex_inp_Tier2_paid_amt_17_curr" hidden="1">'[2]ePSM Medical Data Page'!$CS$366</definedName>
    <definedName name="aex_inp_Tier2_paid_amt_18_curr" localSheetId="5" hidden="1">'[2]ePSM Medical Data Page'!$CS$387</definedName>
    <definedName name="aex_inp_Tier2_paid_amt_18_curr" localSheetId="4" hidden="1">'[2]ePSM Medical Data Page'!$CS$387</definedName>
    <definedName name="aex_inp_Tier2_paid_amt_18_curr" hidden="1">'[2]ePSM Medical Data Page'!$CS$387</definedName>
    <definedName name="aex_inp_Tier2_paid_amt_19_curr" localSheetId="5" hidden="1">'[2]ePSM Medical Data Page'!$CS$408</definedName>
    <definedName name="aex_inp_Tier2_paid_amt_19_curr" localSheetId="4" hidden="1">'[2]ePSM Medical Data Page'!$CS$408</definedName>
    <definedName name="aex_inp_Tier2_paid_amt_19_curr" hidden="1">'[2]ePSM Medical Data Page'!$CS$408</definedName>
    <definedName name="aex_inp_Tier2_paid_amt_20_curr" localSheetId="5" hidden="1">'[2]ePSM Medical Data Page'!$CS$429</definedName>
    <definedName name="aex_inp_Tier2_paid_amt_20_curr" localSheetId="4" hidden="1">'[2]ePSM Medical Data Page'!$CS$429</definedName>
    <definedName name="aex_inp_Tier2_paid_amt_20_curr" hidden="1">'[2]ePSM Medical Data Page'!$CS$429</definedName>
    <definedName name="aex_inp_Tier2_paid_amt_21_curr" localSheetId="5" hidden="1">'[2]ePSM Medical Data Page'!$CS$450</definedName>
    <definedName name="aex_inp_Tier2_paid_amt_21_curr" localSheetId="4" hidden="1">'[2]ePSM Medical Data Page'!$CS$450</definedName>
    <definedName name="aex_inp_Tier2_paid_amt_21_curr" hidden="1">'[2]ePSM Medical Data Page'!$CS$450</definedName>
    <definedName name="aex_inp_Tier2_paid_amt_22_curr" localSheetId="5" hidden="1">'[2]ePSM Medical Data Page'!$CS$471</definedName>
    <definedName name="aex_inp_Tier2_paid_amt_22_curr" localSheetId="4" hidden="1">'[2]ePSM Medical Data Page'!$CS$471</definedName>
    <definedName name="aex_inp_Tier2_paid_amt_22_curr" hidden="1">'[2]ePSM Medical Data Page'!$CS$471</definedName>
    <definedName name="aex_inp_Tier2_paid_amt_23_curr" localSheetId="5" hidden="1">'[2]ePSM Medical Data Page'!$CS$492</definedName>
    <definedName name="aex_inp_Tier2_paid_amt_23_curr" localSheetId="4" hidden="1">'[2]ePSM Medical Data Page'!$CS$492</definedName>
    <definedName name="aex_inp_Tier2_paid_amt_23_curr" hidden="1">'[2]ePSM Medical Data Page'!$CS$492</definedName>
    <definedName name="aex_inp_Tier2_paid_amt_24_curr" localSheetId="5" hidden="1">'[2]ePSM Medical Data Page'!$CS$513</definedName>
    <definedName name="aex_inp_Tier2_paid_amt_24_curr" localSheetId="4" hidden="1">'[2]ePSM Medical Data Page'!$CS$513</definedName>
    <definedName name="aex_inp_Tier2_paid_amt_24_curr" hidden="1">'[2]ePSM Medical Data Page'!$CS$513</definedName>
    <definedName name="aex_inp_Tier3_admits_00_curr" localSheetId="5" hidden="1">'[2]ePSM Medical Data Page'!$CS$16</definedName>
    <definedName name="aex_inp_Tier3_admits_00_curr" localSheetId="4" hidden="1">'[2]ePSM Medical Data Page'!$CS$16</definedName>
    <definedName name="aex_inp_Tier3_admits_00_curr" hidden="1">'[2]ePSM Medical Data Page'!$CS$16</definedName>
    <definedName name="aex_inp_Tier3_admits_01_curr" localSheetId="5" hidden="1">'[2]ePSM Medical Data Page'!$CS$37</definedName>
    <definedName name="aex_inp_Tier3_admits_01_curr" localSheetId="4" hidden="1">'[2]ePSM Medical Data Page'!$CS$37</definedName>
    <definedName name="aex_inp_Tier3_admits_01_curr" hidden="1">'[2]ePSM Medical Data Page'!$CS$37</definedName>
    <definedName name="aex_inp_Tier3_admits_02_curr" localSheetId="5" hidden="1">'[2]ePSM Medical Data Page'!$CS$58</definedName>
    <definedName name="aex_inp_Tier3_admits_02_curr" localSheetId="4" hidden="1">'[2]ePSM Medical Data Page'!$CS$58</definedName>
    <definedName name="aex_inp_Tier3_admits_02_curr" hidden="1">'[2]ePSM Medical Data Page'!$CS$58</definedName>
    <definedName name="aex_inp_Tier3_admits_03_curr" localSheetId="5" hidden="1">'[2]ePSM Medical Data Page'!$CS$79</definedName>
    <definedName name="aex_inp_Tier3_admits_03_curr" localSheetId="4" hidden="1">'[2]ePSM Medical Data Page'!$CS$79</definedName>
    <definedName name="aex_inp_Tier3_admits_03_curr" hidden="1">'[2]ePSM Medical Data Page'!$CS$79</definedName>
    <definedName name="aex_inp_Tier3_admits_04_curr" localSheetId="5" hidden="1">'[2]ePSM Medical Data Page'!$CS$100</definedName>
    <definedName name="aex_inp_Tier3_admits_04_curr" localSheetId="4" hidden="1">'[2]ePSM Medical Data Page'!$CS$100</definedName>
    <definedName name="aex_inp_Tier3_admits_04_curr" hidden="1">'[2]ePSM Medical Data Page'!$CS$100</definedName>
    <definedName name="aex_inp_Tier3_admits_05_curr" localSheetId="5" hidden="1">'[2]ePSM Medical Data Page'!$CS$121</definedName>
    <definedName name="aex_inp_Tier3_admits_05_curr" localSheetId="4" hidden="1">'[2]ePSM Medical Data Page'!$CS$121</definedName>
    <definedName name="aex_inp_Tier3_admits_05_curr" hidden="1">'[2]ePSM Medical Data Page'!$CS$121</definedName>
    <definedName name="aex_inp_Tier3_admits_06_curr" localSheetId="5" hidden="1">'[2]ePSM Medical Data Page'!$CS$142</definedName>
    <definedName name="aex_inp_Tier3_admits_06_curr" localSheetId="4" hidden="1">'[2]ePSM Medical Data Page'!$CS$142</definedName>
    <definedName name="aex_inp_Tier3_admits_06_curr" hidden="1">'[2]ePSM Medical Data Page'!$CS$142</definedName>
    <definedName name="aex_inp_Tier3_admits_07_curr" localSheetId="5" hidden="1">'[2]ePSM Medical Data Page'!$CS$163</definedName>
    <definedName name="aex_inp_Tier3_admits_07_curr" localSheetId="4" hidden="1">'[2]ePSM Medical Data Page'!$CS$163</definedName>
    <definedName name="aex_inp_Tier3_admits_07_curr" hidden="1">'[2]ePSM Medical Data Page'!$CS$163</definedName>
    <definedName name="aex_inp_Tier3_admits_08_curr" localSheetId="5" hidden="1">'[2]ePSM Medical Data Page'!$CS$184</definedName>
    <definedName name="aex_inp_Tier3_admits_08_curr" localSheetId="4" hidden="1">'[2]ePSM Medical Data Page'!$CS$184</definedName>
    <definedName name="aex_inp_Tier3_admits_08_curr" hidden="1">'[2]ePSM Medical Data Page'!$CS$184</definedName>
    <definedName name="aex_inp_Tier3_admits_09_curr" localSheetId="5" hidden="1">'[2]ePSM Medical Data Page'!$CS$205</definedName>
    <definedName name="aex_inp_Tier3_admits_09_curr" localSheetId="4" hidden="1">'[2]ePSM Medical Data Page'!$CS$205</definedName>
    <definedName name="aex_inp_Tier3_admits_09_curr" hidden="1">'[2]ePSM Medical Data Page'!$CS$205</definedName>
    <definedName name="aex_inp_Tier3_admits_10_curr" localSheetId="5" hidden="1">'[2]ePSM Medical Data Page'!$CS$226</definedName>
    <definedName name="aex_inp_Tier3_admits_10_curr" localSheetId="4" hidden="1">'[2]ePSM Medical Data Page'!$CS$226</definedName>
    <definedName name="aex_inp_Tier3_admits_10_curr" hidden="1">'[2]ePSM Medical Data Page'!$CS$226</definedName>
    <definedName name="aex_inp_Tier3_admits_11_curr" localSheetId="5" hidden="1">'[2]ePSM Medical Data Page'!$CS$247</definedName>
    <definedName name="aex_inp_Tier3_admits_11_curr" localSheetId="4" hidden="1">'[2]ePSM Medical Data Page'!$CS$247</definedName>
    <definedName name="aex_inp_Tier3_admits_11_curr" hidden="1">'[2]ePSM Medical Data Page'!$CS$247</definedName>
    <definedName name="aex_inp_Tier3_admits_12_curr" localSheetId="5" hidden="1">'[2]ePSM Medical Data Page'!$CS$268</definedName>
    <definedName name="aex_inp_Tier3_admits_12_curr" localSheetId="4" hidden="1">'[2]ePSM Medical Data Page'!$CS$268</definedName>
    <definedName name="aex_inp_Tier3_admits_12_curr" hidden="1">'[2]ePSM Medical Data Page'!$CS$268</definedName>
    <definedName name="aex_inp_Tier3_admits_13_curr" localSheetId="5" hidden="1">'[2]ePSM Medical Data Page'!$CS$289</definedName>
    <definedName name="aex_inp_Tier3_admits_13_curr" localSheetId="4" hidden="1">'[2]ePSM Medical Data Page'!$CS$289</definedName>
    <definedName name="aex_inp_Tier3_admits_13_curr" hidden="1">'[2]ePSM Medical Data Page'!$CS$289</definedName>
    <definedName name="aex_inp_Tier3_admits_14_curr" localSheetId="5" hidden="1">'[2]ePSM Medical Data Page'!$CS$310</definedName>
    <definedName name="aex_inp_Tier3_admits_14_curr" localSheetId="4" hidden="1">'[2]ePSM Medical Data Page'!$CS$310</definedName>
    <definedName name="aex_inp_Tier3_admits_14_curr" hidden="1">'[2]ePSM Medical Data Page'!$CS$310</definedName>
    <definedName name="aex_inp_Tier3_admits_15_curr" localSheetId="5" hidden="1">'[2]ePSM Medical Data Page'!$CS$331</definedName>
    <definedName name="aex_inp_Tier3_admits_15_curr" localSheetId="4" hidden="1">'[2]ePSM Medical Data Page'!$CS$331</definedName>
    <definedName name="aex_inp_Tier3_admits_15_curr" hidden="1">'[2]ePSM Medical Data Page'!$CS$331</definedName>
    <definedName name="aex_inp_Tier3_admits_16_curr" localSheetId="5" hidden="1">'[2]ePSM Medical Data Page'!$CS$352</definedName>
    <definedName name="aex_inp_Tier3_admits_16_curr" localSheetId="4" hidden="1">'[2]ePSM Medical Data Page'!$CS$352</definedName>
    <definedName name="aex_inp_Tier3_admits_16_curr" hidden="1">'[2]ePSM Medical Data Page'!$CS$352</definedName>
    <definedName name="aex_inp_Tier3_admits_17_curr" localSheetId="5" hidden="1">'[2]ePSM Medical Data Page'!$CS$373</definedName>
    <definedName name="aex_inp_Tier3_admits_17_curr" localSheetId="4" hidden="1">'[2]ePSM Medical Data Page'!$CS$373</definedName>
    <definedName name="aex_inp_Tier3_admits_17_curr" hidden="1">'[2]ePSM Medical Data Page'!$CS$373</definedName>
    <definedName name="aex_inp_Tier3_admits_18_curr" localSheetId="5" hidden="1">'[2]ePSM Medical Data Page'!$CS$394</definedName>
    <definedName name="aex_inp_Tier3_admits_18_curr" localSheetId="4" hidden="1">'[2]ePSM Medical Data Page'!$CS$394</definedName>
    <definedName name="aex_inp_Tier3_admits_18_curr" hidden="1">'[2]ePSM Medical Data Page'!$CS$394</definedName>
    <definedName name="aex_inp_Tier3_admits_19_curr" localSheetId="5" hidden="1">'[2]ePSM Medical Data Page'!$CS$415</definedName>
    <definedName name="aex_inp_Tier3_admits_19_curr" localSheetId="4" hidden="1">'[2]ePSM Medical Data Page'!$CS$415</definedName>
    <definedName name="aex_inp_Tier3_admits_19_curr" hidden="1">'[2]ePSM Medical Data Page'!$CS$415</definedName>
    <definedName name="aex_inp_Tier3_admits_20_curr" localSheetId="5" hidden="1">'[2]ePSM Medical Data Page'!$CS$436</definedName>
    <definedName name="aex_inp_Tier3_admits_20_curr" localSheetId="4" hidden="1">'[2]ePSM Medical Data Page'!$CS$436</definedName>
    <definedName name="aex_inp_Tier3_admits_20_curr" hidden="1">'[2]ePSM Medical Data Page'!$CS$436</definedName>
    <definedName name="aex_inp_Tier3_admits_21_curr" localSheetId="5" hidden="1">'[2]ePSM Medical Data Page'!$CS$457</definedName>
    <definedName name="aex_inp_Tier3_admits_21_curr" localSheetId="4" hidden="1">'[2]ePSM Medical Data Page'!$CS$457</definedName>
    <definedName name="aex_inp_Tier3_admits_21_curr" hidden="1">'[2]ePSM Medical Data Page'!$CS$457</definedName>
    <definedName name="aex_inp_Tier3_admits_22_curr" localSheetId="5" hidden="1">'[2]ePSM Medical Data Page'!$CS$478</definedName>
    <definedName name="aex_inp_Tier3_admits_22_curr" localSheetId="4" hidden="1">'[2]ePSM Medical Data Page'!$CS$478</definedName>
    <definedName name="aex_inp_Tier3_admits_22_curr" hidden="1">'[2]ePSM Medical Data Page'!$CS$478</definedName>
    <definedName name="aex_inp_Tier3_admits_23_curr" localSheetId="5" hidden="1">'[2]ePSM Medical Data Page'!$CS$499</definedName>
    <definedName name="aex_inp_Tier3_admits_23_curr" localSheetId="4" hidden="1">'[2]ePSM Medical Data Page'!$CS$499</definedName>
    <definedName name="aex_inp_Tier3_admits_23_curr" hidden="1">'[2]ePSM Medical Data Page'!$CS$499</definedName>
    <definedName name="aex_inp_Tier3_admits_24_curr" localSheetId="5" hidden="1">'[2]ePSM Medical Data Page'!$CS$520</definedName>
    <definedName name="aex_inp_Tier3_admits_24_curr" localSheetId="4" hidden="1">'[2]ePSM Medical Data Page'!$CS$520</definedName>
    <definedName name="aex_inp_Tier3_admits_24_curr" hidden="1">'[2]ePSM Medical Data Page'!$CS$520</definedName>
    <definedName name="aex_inp_Tier3_days_00_curr" localSheetId="5" hidden="1">'[2]ePSM Medical Data Page'!$CS$17</definedName>
    <definedName name="aex_inp_Tier3_days_00_curr" localSheetId="4" hidden="1">'[2]ePSM Medical Data Page'!$CS$17</definedName>
    <definedName name="aex_inp_Tier3_days_00_curr" hidden="1">'[2]ePSM Medical Data Page'!$CS$17</definedName>
    <definedName name="aex_inp_Tier3_days_01_curr" localSheetId="5" hidden="1">'[2]ePSM Medical Data Page'!$CS$38</definedName>
    <definedName name="aex_inp_Tier3_days_01_curr" localSheetId="4" hidden="1">'[2]ePSM Medical Data Page'!$CS$38</definedName>
    <definedName name="aex_inp_Tier3_days_01_curr" hidden="1">'[2]ePSM Medical Data Page'!$CS$38</definedName>
    <definedName name="aex_inp_Tier3_days_02_curr" localSheetId="5" hidden="1">'[2]ePSM Medical Data Page'!$CS$59</definedName>
    <definedName name="aex_inp_Tier3_days_02_curr" localSheetId="4" hidden="1">'[2]ePSM Medical Data Page'!$CS$59</definedName>
    <definedName name="aex_inp_Tier3_days_02_curr" hidden="1">'[2]ePSM Medical Data Page'!$CS$59</definedName>
    <definedName name="aex_inp_Tier3_days_03_curr" localSheetId="5" hidden="1">'[2]ePSM Medical Data Page'!$CS$80</definedName>
    <definedName name="aex_inp_Tier3_days_03_curr" localSheetId="4" hidden="1">'[2]ePSM Medical Data Page'!$CS$80</definedName>
    <definedName name="aex_inp_Tier3_days_03_curr" hidden="1">'[2]ePSM Medical Data Page'!$CS$80</definedName>
    <definedName name="aex_inp_Tier3_days_04_curr" localSheetId="5" hidden="1">'[2]ePSM Medical Data Page'!$CS$101</definedName>
    <definedName name="aex_inp_Tier3_days_04_curr" localSheetId="4" hidden="1">'[2]ePSM Medical Data Page'!$CS$101</definedName>
    <definedName name="aex_inp_Tier3_days_04_curr" hidden="1">'[2]ePSM Medical Data Page'!$CS$101</definedName>
    <definedName name="aex_inp_Tier3_days_05_curr" localSheetId="5" hidden="1">'[2]ePSM Medical Data Page'!$CS$122</definedName>
    <definedName name="aex_inp_Tier3_days_05_curr" localSheetId="4" hidden="1">'[2]ePSM Medical Data Page'!$CS$122</definedName>
    <definedName name="aex_inp_Tier3_days_05_curr" hidden="1">'[2]ePSM Medical Data Page'!$CS$122</definedName>
    <definedName name="aex_inp_Tier3_days_06_curr" localSheetId="5" hidden="1">'[2]ePSM Medical Data Page'!$CS$143</definedName>
    <definedName name="aex_inp_Tier3_days_06_curr" localSheetId="4" hidden="1">'[2]ePSM Medical Data Page'!$CS$143</definedName>
    <definedName name="aex_inp_Tier3_days_06_curr" hidden="1">'[2]ePSM Medical Data Page'!$CS$143</definedName>
    <definedName name="aex_inp_Tier3_days_07_curr" localSheetId="5" hidden="1">'[2]ePSM Medical Data Page'!$CS$164</definedName>
    <definedName name="aex_inp_Tier3_days_07_curr" localSheetId="4" hidden="1">'[2]ePSM Medical Data Page'!$CS$164</definedName>
    <definedName name="aex_inp_Tier3_days_07_curr" hidden="1">'[2]ePSM Medical Data Page'!$CS$164</definedName>
    <definedName name="aex_inp_Tier3_days_08_curr" localSheetId="5" hidden="1">'[2]ePSM Medical Data Page'!$CS$185</definedName>
    <definedName name="aex_inp_Tier3_days_08_curr" localSheetId="4" hidden="1">'[2]ePSM Medical Data Page'!$CS$185</definedName>
    <definedName name="aex_inp_Tier3_days_08_curr" hidden="1">'[2]ePSM Medical Data Page'!$CS$185</definedName>
    <definedName name="aex_inp_Tier3_days_09_curr" localSheetId="5" hidden="1">'[2]ePSM Medical Data Page'!$CS$206</definedName>
    <definedName name="aex_inp_Tier3_days_09_curr" localSheetId="4" hidden="1">'[2]ePSM Medical Data Page'!$CS$206</definedName>
    <definedName name="aex_inp_Tier3_days_09_curr" hidden="1">'[2]ePSM Medical Data Page'!$CS$206</definedName>
    <definedName name="aex_inp_Tier3_days_10_curr" localSheetId="5" hidden="1">'[2]ePSM Medical Data Page'!$CS$227</definedName>
    <definedName name="aex_inp_Tier3_days_10_curr" localSheetId="4" hidden="1">'[2]ePSM Medical Data Page'!$CS$227</definedName>
    <definedName name="aex_inp_Tier3_days_10_curr" hidden="1">'[2]ePSM Medical Data Page'!$CS$227</definedName>
    <definedName name="aex_inp_Tier3_days_11_curr" localSheetId="5" hidden="1">'[2]ePSM Medical Data Page'!$CS$248</definedName>
    <definedName name="aex_inp_Tier3_days_11_curr" localSheetId="4" hidden="1">'[2]ePSM Medical Data Page'!$CS$248</definedName>
    <definedName name="aex_inp_Tier3_days_11_curr" hidden="1">'[2]ePSM Medical Data Page'!$CS$248</definedName>
    <definedName name="aex_inp_Tier3_days_12_curr" localSheetId="5" hidden="1">'[2]ePSM Medical Data Page'!$CS$269</definedName>
    <definedName name="aex_inp_Tier3_days_12_curr" localSheetId="4" hidden="1">'[2]ePSM Medical Data Page'!$CS$269</definedName>
    <definedName name="aex_inp_Tier3_days_12_curr" hidden="1">'[2]ePSM Medical Data Page'!$CS$269</definedName>
    <definedName name="aex_inp_Tier3_days_13_curr" localSheetId="5" hidden="1">'[2]ePSM Medical Data Page'!$CS$290</definedName>
    <definedName name="aex_inp_Tier3_days_13_curr" localSheetId="4" hidden="1">'[2]ePSM Medical Data Page'!$CS$290</definedName>
    <definedName name="aex_inp_Tier3_days_13_curr" hidden="1">'[2]ePSM Medical Data Page'!$CS$290</definedName>
    <definedName name="aex_inp_Tier3_days_14_curr" localSheetId="5" hidden="1">'[2]ePSM Medical Data Page'!$CS$311</definedName>
    <definedName name="aex_inp_Tier3_days_14_curr" localSheetId="4" hidden="1">'[2]ePSM Medical Data Page'!$CS$311</definedName>
    <definedName name="aex_inp_Tier3_days_14_curr" hidden="1">'[2]ePSM Medical Data Page'!$CS$311</definedName>
    <definedName name="aex_inp_Tier3_days_15_curr" localSheetId="5" hidden="1">'[2]ePSM Medical Data Page'!$CS$332</definedName>
    <definedName name="aex_inp_Tier3_days_15_curr" localSheetId="4" hidden="1">'[2]ePSM Medical Data Page'!$CS$332</definedName>
    <definedName name="aex_inp_Tier3_days_15_curr" hidden="1">'[2]ePSM Medical Data Page'!$CS$332</definedName>
    <definedName name="aex_inp_Tier3_days_16_curr" localSheetId="5" hidden="1">'[2]ePSM Medical Data Page'!$CS$353</definedName>
    <definedName name="aex_inp_Tier3_days_16_curr" localSheetId="4" hidden="1">'[2]ePSM Medical Data Page'!$CS$353</definedName>
    <definedName name="aex_inp_Tier3_days_16_curr" hidden="1">'[2]ePSM Medical Data Page'!$CS$353</definedName>
    <definedName name="aex_inp_Tier3_days_17_curr" localSheetId="5" hidden="1">'[2]ePSM Medical Data Page'!$CS$374</definedName>
    <definedName name="aex_inp_Tier3_days_17_curr" localSheetId="4" hidden="1">'[2]ePSM Medical Data Page'!$CS$374</definedName>
    <definedName name="aex_inp_Tier3_days_17_curr" hidden="1">'[2]ePSM Medical Data Page'!$CS$374</definedName>
    <definedName name="aex_inp_Tier3_days_18_curr" localSheetId="5" hidden="1">'[2]ePSM Medical Data Page'!$CS$395</definedName>
    <definedName name="aex_inp_Tier3_days_18_curr" localSheetId="4" hidden="1">'[2]ePSM Medical Data Page'!$CS$395</definedName>
    <definedName name="aex_inp_Tier3_days_18_curr" hidden="1">'[2]ePSM Medical Data Page'!$CS$395</definedName>
    <definedName name="aex_inp_Tier3_days_19_curr" localSheetId="5" hidden="1">'[2]ePSM Medical Data Page'!$CS$416</definedName>
    <definedName name="aex_inp_Tier3_days_19_curr" localSheetId="4" hidden="1">'[2]ePSM Medical Data Page'!$CS$416</definedName>
    <definedName name="aex_inp_Tier3_days_19_curr" hidden="1">'[2]ePSM Medical Data Page'!$CS$416</definedName>
    <definedName name="aex_inp_Tier3_days_20_curr" localSheetId="5" hidden="1">'[2]ePSM Medical Data Page'!$CS$437</definedName>
    <definedName name="aex_inp_Tier3_days_20_curr" localSheetId="4" hidden="1">'[2]ePSM Medical Data Page'!$CS$437</definedName>
    <definedName name="aex_inp_Tier3_days_20_curr" hidden="1">'[2]ePSM Medical Data Page'!$CS$437</definedName>
    <definedName name="aex_inp_Tier3_days_21_curr" localSheetId="5" hidden="1">'[2]ePSM Medical Data Page'!$CS$458</definedName>
    <definedName name="aex_inp_Tier3_days_21_curr" localSheetId="4" hidden="1">'[2]ePSM Medical Data Page'!$CS$458</definedName>
    <definedName name="aex_inp_Tier3_days_21_curr" hidden="1">'[2]ePSM Medical Data Page'!$CS$458</definedName>
    <definedName name="aex_inp_Tier3_days_22_curr" localSheetId="5" hidden="1">'[2]ePSM Medical Data Page'!$CS$479</definedName>
    <definedName name="aex_inp_Tier3_days_22_curr" localSheetId="4" hidden="1">'[2]ePSM Medical Data Page'!$CS$479</definedName>
    <definedName name="aex_inp_Tier3_days_22_curr" hidden="1">'[2]ePSM Medical Data Page'!$CS$479</definedName>
    <definedName name="aex_inp_Tier3_days_23_curr" localSheetId="5" hidden="1">'[2]ePSM Medical Data Page'!$CS$500</definedName>
    <definedName name="aex_inp_Tier3_days_23_curr" localSheetId="4" hidden="1">'[2]ePSM Medical Data Page'!$CS$500</definedName>
    <definedName name="aex_inp_Tier3_days_23_curr" hidden="1">'[2]ePSM Medical Data Page'!$CS$500</definedName>
    <definedName name="aex_inp_Tier3_days_24_curr" localSheetId="5" hidden="1">'[2]ePSM Medical Data Page'!$CS$521</definedName>
    <definedName name="aex_inp_Tier3_days_24_curr" localSheetId="4" hidden="1">'[2]ePSM Medical Data Page'!$CS$521</definedName>
    <definedName name="aex_inp_Tier3_days_24_curr" hidden="1">'[2]ePSM Medical Data Page'!$CS$521</definedName>
    <definedName name="aex_inp_Tier3_paid_amt_00_curr" localSheetId="5" hidden="1">'[2]ePSM Medical Data Page'!$CS$14</definedName>
    <definedName name="aex_inp_Tier3_paid_amt_00_curr" localSheetId="4" hidden="1">'[2]ePSM Medical Data Page'!$CS$14</definedName>
    <definedName name="aex_inp_Tier3_paid_amt_00_curr" hidden="1">'[2]ePSM Medical Data Page'!$CS$14</definedName>
    <definedName name="aex_inp_Tier3_paid_amt_01_curr" localSheetId="5" hidden="1">'[2]ePSM Medical Data Page'!$CS$35</definedName>
    <definedName name="aex_inp_Tier3_paid_amt_01_curr" localSheetId="4" hidden="1">'[2]ePSM Medical Data Page'!$CS$35</definedName>
    <definedName name="aex_inp_Tier3_paid_amt_01_curr" hidden="1">'[2]ePSM Medical Data Page'!$CS$35</definedName>
    <definedName name="aex_inp_Tier3_paid_amt_02_curr" localSheetId="5" hidden="1">'[2]ePSM Medical Data Page'!$CS$56</definedName>
    <definedName name="aex_inp_Tier3_paid_amt_02_curr" localSheetId="4" hidden="1">'[2]ePSM Medical Data Page'!$CS$56</definedName>
    <definedName name="aex_inp_Tier3_paid_amt_02_curr" hidden="1">'[2]ePSM Medical Data Page'!$CS$56</definedName>
    <definedName name="aex_inp_Tier3_paid_amt_03_curr" localSheetId="5" hidden="1">'[2]ePSM Medical Data Page'!$CS$77</definedName>
    <definedName name="aex_inp_Tier3_paid_amt_03_curr" localSheetId="4" hidden="1">'[2]ePSM Medical Data Page'!$CS$77</definedName>
    <definedName name="aex_inp_Tier3_paid_amt_03_curr" hidden="1">'[2]ePSM Medical Data Page'!$CS$77</definedName>
    <definedName name="aex_inp_Tier3_paid_amt_04_curr" localSheetId="5" hidden="1">'[2]ePSM Medical Data Page'!$CS$98</definedName>
    <definedName name="aex_inp_Tier3_paid_amt_04_curr" localSheetId="4" hidden="1">'[2]ePSM Medical Data Page'!$CS$98</definedName>
    <definedName name="aex_inp_Tier3_paid_amt_04_curr" hidden="1">'[2]ePSM Medical Data Page'!$CS$98</definedName>
    <definedName name="aex_inp_Tier3_paid_amt_05_curr" localSheetId="5" hidden="1">'[2]ePSM Medical Data Page'!$CS$119</definedName>
    <definedName name="aex_inp_Tier3_paid_amt_05_curr" localSheetId="4" hidden="1">'[2]ePSM Medical Data Page'!$CS$119</definedName>
    <definedName name="aex_inp_Tier3_paid_amt_05_curr" hidden="1">'[2]ePSM Medical Data Page'!$CS$119</definedName>
    <definedName name="aex_inp_Tier3_paid_amt_06_curr" localSheetId="5" hidden="1">'[2]ePSM Medical Data Page'!$CS$140</definedName>
    <definedName name="aex_inp_Tier3_paid_amt_06_curr" localSheetId="4" hidden="1">'[2]ePSM Medical Data Page'!$CS$140</definedName>
    <definedName name="aex_inp_Tier3_paid_amt_06_curr" hidden="1">'[2]ePSM Medical Data Page'!$CS$140</definedName>
    <definedName name="aex_inp_Tier3_paid_amt_07_curr" localSheetId="5" hidden="1">'[2]ePSM Medical Data Page'!$CS$161</definedName>
    <definedName name="aex_inp_Tier3_paid_amt_07_curr" localSheetId="4" hidden="1">'[2]ePSM Medical Data Page'!$CS$161</definedName>
    <definedName name="aex_inp_Tier3_paid_amt_07_curr" hidden="1">'[2]ePSM Medical Data Page'!$CS$161</definedName>
    <definedName name="aex_inp_Tier3_paid_amt_08_curr" localSheetId="5" hidden="1">'[2]ePSM Medical Data Page'!$CS$182</definedName>
    <definedName name="aex_inp_Tier3_paid_amt_08_curr" localSheetId="4" hidden="1">'[2]ePSM Medical Data Page'!$CS$182</definedName>
    <definedName name="aex_inp_Tier3_paid_amt_08_curr" hidden="1">'[2]ePSM Medical Data Page'!$CS$182</definedName>
    <definedName name="aex_inp_Tier3_paid_amt_09_curr" localSheetId="5" hidden="1">'[2]ePSM Medical Data Page'!$CS$203</definedName>
    <definedName name="aex_inp_Tier3_paid_amt_09_curr" localSheetId="4" hidden="1">'[2]ePSM Medical Data Page'!$CS$203</definedName>
    <definedName name="aex_inp_Tier3_paid_amt_09_curr" hidden="1">'[2]ePSM Medical Data Page'!$CS$203</definedName>
    <definedName name="aex_inp_Tier3_paid_amt_10_curr" localSheetId="5" hidden="1">'[2]ePSM Medical Data Page'!$CS$224</definedName>
    <definedName name="aex_inp_Tier3_paid_amt_10_curr" localSheetId="4" hidden="1">'[2]ePSM Medical Data Page'!$CS$224</definedName>
    <definedName name="aex_inp_Tier3_paid_amt_10_curr" hidden="1">'[2]ePSM Medical Data Page'!$CS$224</definedName>
    <definedName name="aex_inp_Tier3_paid_amt_11_curr" localSheetId="5" hidden="1">'[2]ePSM Medical Data Page'!$CS$245</definedName>
    <definedName name="aex_inp_Tier3_paid_amt_11_curr" localSheetId="4" hidden="1">'[2]ePSM Medical Data Page'!$CS$245</definedName>
    <definedName name="aex_inp_Tier3_paid_amt_11_curr" hidden="1">'[2]ePSM Medical Data Page'!$CS$245</definedName>
    <definedName name="aex_inp_Tier3_paid_amt_12_curr" localSheetId="5" hidden="1">'[2]ePSM Medical Data Page'!$CS$266</definedName>
    <definedName name="aex_inp_Tier3_paid_amt_12_curr" localSheetId="4" hidden="1">'[2]ePSM Medical Data Page'!$CS$266</definedName>
    <definedName name="aex_inp_Tier3_paid_amt_12_curr" hidden="1">'[2]ePSM Medical Data Page'!$CS$266</definedName>
    <definedName name="aex_inp_Tier3_paid_amt_13_curr" localSheetId="5" hidden="1">'[2]ePSM Medical Data Page'!$CS$287</definedName>
    <definedName name="aex_inp_Tier3_paid_amt_13_curr" localSheetId="4" hidden="1">'[2]ePSM Medical Data Page'!$CS$287</definedName>
    <definedName name="aex_inp_Tier3_paid_amt_13_curr" hidden="1">'[2]ePSM Medical Data Page'!$CS$287</definedName>
    <definedName name="aex_inp_Tier3_paid_amt_14_curr" localSheetId="5" hidden="1">'[2]ePSM Medical Data Page'!$CS$308</definedName>
    <definedName name="aex_inp_Tier3_paid_amt_14_curr" localSheetId="4" hidden="1">'[2]ePSM Medical Data Page'!$CS$308</definedName>
    <definedName name="aex_inp_Tier3_paid_amt_14_curr" hidden="1">'[2]ePSM Medical Data Page'!$CS$308</definedName>
    <definedName name="aex_inp_Tier3_paid_amt_15_curr" localSheetId="5" hidden="1">'[2]ePSM Medical Data Page'!$CS$329</definedName>
    <definedName name="aex_inp_Tier3_paid_amt_15_curr" localSheetId="4" hidden="1">'[2]ePSM Medical Data Page'!$CS$329</definedName>
    <definedName name="aex_inp_Tier3_paid_amt_15_curr" hidden="1">'[2]ePSM Medical Data Page'!$CS$329</definedName>
    <definedName name="aex_inp_Tier3_paid_amt_16_curr" localSheetId="5" hidden="1">'[2]ePSM Medical Data Page'!$CS$350</definedName>
    <definedName name="aex_inp_Tier3_paid_amt_16_curr" localSheetId="4" hidden="1">'[2]ePSM Medical Data Page'!$CS$350</definedName>
    <definedName name="aex_inp_Tier3_paid_amt_16_curr" hidden="1">'[2]ePSM Medical Data Page'!$CS$350</definedName>
    <definedName name="aex_inp_Tier3_paid_amt_17_curr" localSheetId="5" hidden="1">'[2]ePSM Medical Data Page'!$CS$371</definedName>
    <definedName name="aex_inp_Tier3_paid_amt_17_curr" localSheetId="4" hidden="1">'[2]ePSM Medical Data Page'!$CS$371</definedName>
    <definedName name="aex_inp_Tier3_paid_amt_17_curr" hidden="1">'[2]ePSM Medical Data Page'!$CS$371</definedName>
    <definedName name="aex_inp_Tier3_paid_amt_18_curr" localSheetId="5" hidden="1">'[2]ePSM Medical Data Page'!$CS$392</definedName>
    <definedName name="aex_inp_Tier3_paid_amt_18_curr" localSheetId="4" hidden="1">'[2]ePSM Medical Data Page'!$CS$392</definedName>
    <definedName name="aex_inp_Tier3_paid_amt_18_curr" hidden="1">'[2]ePSM Medical Data Page'!$CS$392</definedName>
    <definedName name="aex_inp_Tier3_paid_amt_19_curr" localSheetId="5" hidden="1">'[2]ePSM Medical Data Page'!$CS$413</definedName>
    <definedName name="aex_inp_Tier3_paid_amt_19_curr" localSheetId="4" hidden="1">'[2]ePSM Medical Data Page'!$CS$413</definedName>
    <definedName name="aex_inp_Tier3_paid_amt_19_curr" hidden="1">'[2]ePSM Medical Data Page'!$CS$413</definedName>
    <definedName name="aex_inp_Tier3_paid_amt_20_curr" localSheetId="5" hidden="1">'[2]ePSM Medical Data Page'!$CS$434</definedName>
    <definedName name="aex_inp_Tier3_paid_amt_20_curr" localSheetId="4" hidden="1">'[2]ePSM Medical Data Page'!$CS$434</definedName>
    <definedName name="aex_inp_Tier3_paid_amt_20_curr" hidden="1">'[2]ePSM Medical Data Page'!$CS$434</definedName>
    <definedName name="aex_inp_Tier3_paid_amt_21_curr" localSheetId="5" hidden="1">'[2]ePSM Medical Data Page'!$CS$455</definedName>
    <definedName name="aex_inp_Tier3_paid_amt_21_curr" localSheetId="4" hidden="1">'[2]ePSM Medical Data Page'!$CS$455</definedName>
    <definedName name="aex_inp_Tier3_paid_amt_21_curr" hidden="1">'[2]ePSM Medical Data Page'!$CS$455</definedName>
    <definedName name="aex_inp_Tier3_paid_amt_22_curr" localSheetId="5" hidden="1">'[2]ePSM Medical Data Page'!$CS$476</definedName>
    <definedName name="aex_inp_Tier3_paid_amt_22_curr" localSheetId="4" hidden="1">'[2]ePSM Medical Data Page'!$CS$476</definedName>
    <definedName name="aex_inp_Tier3_paid_amt_22_curr" hidden="1">'[2]ePSM Medical Data Page'!$CS$476</definedName>
    <definedName name="aex_inp_Tier3_paid_amt_23_curr" localSheetId="5" hidden="1">'[2]ePSM Medical Data Page'!$CS$497</definedName>
    <definedName name="aex_inp_Tier3_paid_amt_23_curr" localSheetId="4" hidden="1">'[2]ePSM Medical Data Page'!$CS$497</definedName>
    <definedName name="aex_inp_Tier3_paid_amt_23_curr" hidden="1">'[2]ePSM Medical Data Page'!$CS$497</definedName>
    <definedName name="aex_inp_Tier3_paid_amt_24_curr" localSheetId="5" hidden="1">'[2]ePSM Medical Data Page'!$CS$518</definedName>
    <definedName name="aex_inp_Tier3_paid_amt_24_curr" localSheetId="4" hidden="1">'[2]ePSM Medical Data Page'!$CS$518</definedName>
    <definedName name="aex_inp_Tier3_paid_amt_24_curr" hidden="1">'[2]ePSM Medical Data Page'!$CS$518</definedName>
    <definedName name="Aex_IP_MDC_Range" localSheetId="4" hidden="1">#REF!</definedName>
    <definedName name="Aex_IP_MDC_Range" hidden="1">#REF!</definedName>
    <definedName name="aex_Med_MDC_cd_00_curr" localSheetId="5" hidden="1">'[2]ePSM Medical Data Page'!$CS$3</definedName>
    <definedName name="aex_Med_MDC_cd_00_curr" localSheetId="4" hidden="1">'[2]ePSM Medical Data Page'!$CS$3</definedName>
    <definedName name="aex_Med_MDC_cd_00_curr" hidden="1">'[2]ePSM Medical Data Page'!$CS$3</definedName>
    <definedName name="aex_Med_MDC_cd_01_curr" localSheetId="5" hidden="1">'[2]ePSM Medical Data Page'!$CS$24</definedName>
    <definedName name="aex_Med_MDC_cd_01_curr" localSheetId="4" hidden="1">'[2]ePSM Medical Data Page'!$CS$24</definedName>
    <definedName name="aex_Med_MDC_cd_01_curr" hidden="1">'[2]ePSM Medical Data Page'!$CS$24</definedName>
    <definedName name="aex_Med_MDC_cd_02_curr" localSheetId="5" hidden="1">'[2]ePSM Medical Data Page'!$CS$45</definedName>
    <definedName name="aex_Med_MDC_cd_02_curr" localSheetId="4" hidden="1">'[2]ePSM Medical Data Page'!$CS$45</definedName>
    <definedName name="aex_Med_MDC_cd_02_curr" hidden="1">'[2]ePSM Medical Data Page'!$CS$45</definedName>
    <definedName name="aex_Med_MDC_cd_03_curr" localSheetId="5" hidden="1">'[2]ePSM Medical Data Page'!$CS$66</definedName>
    <definedName name="aex_Med_MDC_cd_03_curr" localSheetId="4" hidden="1">'[2]ePSM Medical Data Page'!$CS$66</definedName>
    <definedName name="aex_Med_MDC_cd_03_curr" hidden="1">'[2]ePSM Medical Data Page'!$CS$66</definedName>
    <definedName name="aex_Med_MDC_cd_04_curr" localSheetId="5" hidden="1">'[2]ePSM Medical Data Page'!$CS$87</definedName>
    <definedName name="aex_Med_MDC_cd_04_curr" localSheetId="4" hidden="1">'[2]ePSM Medical Data Page'!$CS$87</definedName>
    <definedName name="aex_Med_MDC_cd_04_curr" hidden="1">'[2]ePSM Medical Data Page'!$CS$87</definedName>
    <definedName name="aex_Med_MDC_cd_05_curr" localSheetId="5" hidden="1">'[2]ePSM Medical Data Page'!$CS$108</definedName>
    <definedName name="aex_Med_MDC_cd_05_curr" localSheetId="4" hidden="1">'[2]ePSM Medical Data Page'!$CS$108</definedName>
    <definedName name="aex_Med_MDC_cd_05_curr" hidden="1">'[2]ePSM Medical Data Page'!$CS$108</definedName>
    <definedName name="aex_Med_MDC_cd_06_curr" localSheetId="5" hidden="1">'[2]ePSM Medical Data Page'!$CS$129</definedName>
    <definedName name="aex_Med_MDC_cd_06_curr" localSheetId="4" hidden="1">'[2]ePSM Medical Data Page'!$CS$129</definedName>
    <definedName name="aex_Med_MDC_cd_06_curr" hidden="1">'[2]ePSM Medical Data Page'!$CS$129</definedName>
    <definedName name="aex_Med_MDC_cd_07_curr" localSheetId="5" hidden="1">'[2]ePSM Medical Data Page'!$CS$150</definedName>
    <definedName name="aex_Med_MDC_cd_07_curr" localSheetId="4" hidden="1">'[2]ePSM Medical Data Page'!$CS$150</definedName>
    <definedName name="aex_Med_MDC_cd_07_curr" hidden="1">'[2]ePSM Medical Data Page'!$CS$150</definedName>
    <definedName name="aex_Med_MDC_cd_08_curr" localSheetId="5" hidden="1">'[2]ePSM Medical Data Page'!$CS$171</definedName>
    <definedName name="aex_Med_MDC_cd_08_curr" localSheetId="4" hidden="1">'[2]ePSM Medical Data Page'!$CS$171</definedName>
    <definedName name="aex_Med_MDC_cd_08_curr" hidden="1">'[2]ePSM Medical Data Page'!$CS$171</definedName>
    <definedName name="aex_Med_MDC_cd_09_curr" localSheetId="5" hidden="1">'[2]ePSM Medical Data Page'!$CS$192</definedName>
    <definedName name="aex_Med_MDC_cd_09_curr" localSheetId="4" hidden="1">'[2]ePSM Medical Data Page'!$CS$192</definedName>
    <definedName name="aex_Med_MDC_cd_09_curr" hidden="1">'[2]ePSM Medical Data Page'!$CS$192</definedName>
    <definedName name="aex_Med_MDC_cd_10_curr" localSheetId="5" hidden="1">'[2]ePSM Medical Data Page'!$CS$213</definedName>
    <definedName name="aex_Med_MDC_cd_10_curr" localSheetId="4" hidden="1">'[2]ePSM Medical Data Page'!$CS$213</definedName>
    <definedName name="aex_Med_MDC_cd_10_curr" hidden="1">'[2]ePSM Medical Data Page'!$CS$213</definedName>
    <definedName name="aex_Med_MDC_cd_11_curr" localSheetId="5" hidden="1">'[2]ePSM Medical Data Page'!$CS$234</definedName>
    <definedName name="aex_Med_MDC_cd_11_curr" localSheetId="4" hidden="1">'[2]ePSM Medical Data Page'!$CS$234</definedName>
    <definedName name="aex_Med_MDC_cd_11_curr" hidden="1">'[2]ePSM Medical Data Page'!$CS$234</definedName>
    <definedName name="aex_Med_MDC_cd_12_curr" localSheetId="5" hidden="1">'[2]ePSM Medical Data Page'!$CS$255</definedName>
    <definedName name="aex_Med_MDC_cd_12_curr" localSheetId="4" hidden="1">'[2]ePSM Medical Data Page'!$CS$255</definedName>
    <definedName name="aex_Med_MDC_cd_12_curr" hidden="1">'[2]ePSM Medical Data Page'!$CS$255</definedName>
    <definedName name="aex_Med_MDC_cd_13_curr" localSheetId="5" hidden="1">'[2]ePSM Medical Data Page'!$CS$276</definedName>
    <definedName name="aex_Med_MDC_cd_13_curr" localSheetId="4" hidden="1">'[2]ePSM Medical Data Page'!$CS$276</definedName>
    <definedName name="aex_Med_MDC_cd_13_curr" hidden="1">'[2]ePSM Medical Data Page'!$CS$276</definedName>
    <definedName name="aex_Med_MDC_cd_14_curr" localSheetId="5" hidden="1">'[2]ePSM Medical Data Page'!$CS$297</definedName>
    <definedName name="aex_Med_MDC_cd_14_curr" localSheetId="4" hidden="1">'[2]ePSM Medical Data Page'!$CS$297</definedName>
    <definedName name="aex_Med_MDC_cd_14_curr" hidden="1">'[2]ePSM Medical Data Page'!$CS$297</definedName>
    <definedName name="aex_Med_MDC_cd_15_curr" localSheetId="5" hidden="1">'[2]ePSM Medical Data Page'!$CS$318</definedName>
    <definedName name="aex_Med_MDC_cd_15_curr" localSheetId="4" hidden="1">'[2]ePSM Medical Data Page'!$CS$318</definedName>
    <definedName name="aex_Med_MDC_cd_15_curr" hidden="1">'[2]ePSM Medical Data Page'!$CS$318</definedName>
    <definedName name="aex_Med_MDC_cd_16_curr" localSheetId="5" hidden="1">'[2]ePSM Medical Data Page'!$CS$339</definedName>
    <definedName name="aex_Med_MDC_cd_16_curr" localSheetId="4" hidden="1">'[2]ePSM Medical Data Page'!$CS$339</definedName>
    <definedName name="aex_Med_MDC_cd_16_curr" hidden="1">'[2]ePSM Medical Data Page'!$CS$339</definedName>
    <definedName name="aex_Med_MDC_cd_17_curr" localSheetId="5" hidden="1">'[2]ePSM Medical Data Page'!$CS$360</definedName>
    <definedName name="aex_Med_MDC_cd_17_curr" localSheetId="4" hidden="1">'[2]ePSM Medical Data Page'!$CS$360</definedName>
    <definedName name="aex_Med_MDC_cd_17_curr" hidden="1">'[2]ePSM Medical Data Page'!$CS$360</definedName>
    <definedName name="aex_Med_MDC_cd_18_curr" localSheetId="5" hidden="1">'[2]ePSM Medical Data Page'!$CS$381</definedName>
    <definedName name="aex_Med_MDC_cd_18_curr" localSheetId="4" hidden="1">'[2]ePSM Medical Data Page'!$CS$381</definedName>
    <definedName name="aex_Med_MDC_cd_18_curr" hidden="1">'[2]ePSM Medical Data Page'!$CS$381</definedName>
    <definedName name="aex_Med_MDC_cd_19_curr" localSheetId="5" hidden="1">'[2]ePSM Medical Data Page'!$CS$402</definedName>
    <definedName name="aex_Med_MDC_cd_19_curr" localSheetId="4" hidden="1">'[2]ePSM Medical Data Page'!$CS$402</definedName>
    <definedName name="aex_Med_MDC_cd_19_curr" hidden="1">'[2]ePSM Medical Data Page'!$CS$402</definedName>
    <definedName name="aex_Med_MDC_cd_20_curr" localSheetId="5" hidden="1">'[2]ePSM Medical Data Page'!$CS$423</definedName>
    <definedName name="aex_Med_MDC_cd_20_curr" localSheetId="4" hidden="1">'[2]ePSM Medical Data Page'!$CS$423</definedName>
    <definedName name="aex_Med_MDC_cd_20_curr" hidden="1">'[2]ePSM Medical Data Page'!$CS$423</definedName>
    <definedName name="aex_Med_MDC_cd_21_curr" localSheetId="5" hidden="1">'[2]ePSM Medical Data Page'!$CS$444</definedName>
    <definedName name="aex_Med_MDC_cd_21_curr" localSheetId="4" hidden="1">'[2]ePSM Medical Data Page'!$CS$444</definedName>
    <definedName name="aex_Med_MDC_cd_21_curr" hidden="1">'[2]ePSM Medical Data Page'!$CS$444</definedName>
    <definedName name="aex_Med_MDC_cd_22_curr" localSheetId="5" hidden="1">'[2]ePSM Medical Data Page'!$CS$465</definedName>
    <definedName name="aex_Med_MDC_cd_22_curr" localSheetId="4" hidden="1">'[2]ePSM Medical Data Page'!$CS$465</definedName>
    <definedName name="aex_Med_MDC_cd_22_curr" hidden="1">'[2]ePSM Medical Data Page'!$CS$465</definedName>
    <definedName name="aex_Med_MDC_cd_23_curr" localSheetId="5" hidden="1">'[2]ePSM Medical Data Page'!$CS$486</definedName>
    <definedName name="aex_Med_MDC_cd_23_curr" localSheetId="4" hidden="1">'[2]ePSM Medical Data Page'!$CS$486</definedName>
    <definedName name="aex_Med_MDC_cd_23_curr" hidden="1">'[2]ePSM Medical Data Page'!$CS$486</definedName>
    <definedName name="aex_Med_MDC_cd_24_curr" localSheetId="5" hidden="1">'[2]ePSM Medical Data Page'!$CS$507</definedName>
    <definedName name="aex_Med_MDC_cd_24_curr" localSheetId="4" hidden="1">'[2]ePSM Medical Data Page'!$CS$507</definedName>
    <definedName name="aex_Med_MDC_cd_24_curr" hidden="1">'[2]ePSM Medical Data Page'!$CS$507</definedName>
    <definedName name="Aex_Medical_Cost_Category_Range" localSheetId="4" hidden="1">#REF!</definedName>
    <definedName name="Aex_Medical_Cost_Category_Range" hidden="1">#REF!</definedName>
    <definedName name="aex_OOC_Amb_Paid_Amt_curr" localSheetId="5" hidden="1">'[2]ePSM Medical Data Page'!$CG$18</definedName>
    <definedName name="aex_OOC_Amb_Paid_Amt_curr" localSheetId="4" hidden="1">'[2]ePSM Medical Data Page'!$CG$18</definedName>
    <definedName name="aex_OOC_Amb_Paid_Amt_curr" hidden="1">'[2]ePSM Medical Data Page'!$CG$18</definedName>
    <definedName name="aex_OOC_Claimants_curr" localSheetId="5" hidden="1">'[2]ePSM Medical Data Page'!$CG$15</definedName>
    <definedName name="aex_OOC_Claimants_curr" localSheetId="4" hidden="1">'[2]ePSM Medical Data Page'!$CG$15</definedName>
    <definedName name="aex_OOC_Claimants_curr" hidden="1">'[2]ePSM Medical Data Page'!$CG$15</definedName>
    <definedName name="aex_OOC_Inp_Paid_Amt_curr" localSheetId="5" hidden="1">'[2]ePSM Medical Data Page'!$CG$17</definedName>
    <definedName name="aex_OOC_Inp_Paid_Amt_curr" localSheetId="4" hidden="1">'[2]ePSM Medical Data Page'!$CG$17</definedName>
    <definedName name="aex_OOC_Inp_Paid_Amt_curr" hidden="1">'[2]ePSM Medical Data Page'!$CG$17</definedName>
    <definedName name="aex_OOC_Paid_Amt_curr" localSheetId="5" hidden="1">'[2]ePSM Medical Data Page'!$CG$16</definedName>
    <definedName name="aex_OOC_Paid_Amt_curr" localSheetId="4" hidden="1">'[2]ePSM Medical Data Page'!$CG$16</definedName>
    <definedName name="aex_OOC_Paid_Amt_curr" hidden="1">'[2]ePSM Medical Data Page'!$CG$16</definedName>
    <definedName name="aex_OON_paid_amt_amb_surgeries_curr" localSheetId="5" hidden="1">'[2]ePSM Medical Data Page'!$CM$65</definedName>
    <definedName name="aex_OON_paid_amt_amb_surgeries_curr" localSheetId="4" hidden="1">'[2]ePSM Medical Data Page'!$CM$65</definedName>
    <definedName name="aex_OON_paid_amt_amb_surgeries_curr" hidden="1">'[2]ePSM Medical Data Page'!$CM$65</definedName>
    <definedName name="aex_OON_paid_amt_amb_visits_curr" localSheetId="5" hidden="1">'[2]ePSM Medical Data Page'!$CM$17</definedName>
    <definedName name="aex_OON_paid_amt_amb_visits_curr" localSheetId="4" hidden="1">'[2]ePSM Medical Data Page'!$CM$17</definedName>
    <definedName name="aex_OON_paid_amt_amb_visits_curr" hidden="1">'[2]ePSM Medical Data Page'!$CM$17</definedName>
    <definedName name="aex_OON_paid_amt_er_visits_curr" localSheetId="5" hidden="1">'[2]ePSM Medical Data Page'!$CM$25</definedName>
    <definedName name="aex_OON_paid_amt_er_visits_curr" localSheetId="4" hidden="1">'[2]ePSM Medical Data Page'!$CM$25</definedName>
    <definedName name="aex_OON_paid_amt_er_visits_curr" hidden="1">'[2]ePSM Medical Data Page'!$CM$25</definedName>
    <definedName name="aex_OON_paid_amt_home_health_visits_curr" localSheetId="5" hidden="1">'[2]ePSM Medical Data Page'!$CM$105</definedName>
    <definedName name="aex_OON_paid_amt_home_health_visits_curr" localSheetId="4" hidden="1">'[2]ePSM Medical Data Page'!$CM$105</definedName>
    <definedName name="aex_OON_paid_amt_home_health_visits_curr" hidden="1">'[2]ePSM Medical Data Page'!$CM$105</definedName>
    <definedName name="aex_OON_paid_amt_inp_days_curr" localSheetId="5" hidden="1">'[2]ePSM Medical Data Page'!$CM$9</definedName>
    <definedName name="aex_OON_paid_amt_inp_days_curr" localSheetId="4" hidden="1">'[2]ePSM Medical Data Page'!$CM$9</definedName>
    <definedName name="aex_OON_paid_amt_inp_days_curr" hidden="1">'[2]ePSM Medical Data Page'!$CM$9</definedName>
    <definedName name="aex_OON_paid_amt_inp_surgeries_curr" localSheetId="5" hidden="1">'[2]ePSM Medical Data Page'!$CM$57</definedName>
    <definedName name="aex_OON_paid_amt_inp_surgeries_curr" localSheetId="4" hidden="1">'[2]ePSM Medical Data Page'!$CM$57</definedName>
    <definedName name="aex_OON_paid_amt_inp_surgeries_curr" hidden="1">'[2]ePSM Medical Data Page'!$CM$57</definedName>
    <definedName name="aex_OON_paid_amt_lab_services_curr" localSheetId="5" hidden="1">'[2]ePSM Medical Data Page'!$CM$97</definedName>
    <definedName name="aex_OON_paid_amt_lab_services_curr" localSheetId="4" hidden="1">'[2]ePSM Medical Data Page'!$CM$97</definedName>
    <definedName name="aex_OON_paid_amt_lab_services_curr" hidden="1">'[2]ePSM Medical Data Page'!$CM$97</definedName>
    <definedName name="aex_OON_paid_amt_med_rx_curr" localSheetId="5" hidden="1">'[2]ePSM Medical Data Page'!$CM$121</definedName>
    <definedName name="aex_OON_paid_amt_med_rx_curr" localSheetId="4" hidden="1">'[2]ePSM Medical Data Page'!$CM$121</definedName>
    <definedName name="aex_OON_paid_amt_med_rx_curr" hidden="1">'[2]ePSM Medical Data Page'!$CM$121</definedName>
    <definedName name="aex_OON_paid_amt_med_services_visits_curr" localSheetId="5" hidden="1">'[2]ePSM Medical Data Page'!$CM$81</definedName>
    <definedName name="aex_OON_paid_amt_med_services_visits_curr" localSheetId="4" hidden="1">'[2]ePSM Medical Data Page'!$CM$81</definedName>
    <definedName name="aex_OON_paid_amt_med_services_visits_curr" hidden="1">'[2]ePSM Medical Data Page'!$CM$81</definedName>
    <definedName name="aex_OON_paid_amt_mental_health_visits_curr" localSheetId="5" hidden="1">'[2]ePSM Medical Data Page'!$CM$113</definedName>
    <definedName name="aex_OON_paid_amt_mental_health_visits_curr" localSheetId="4" hidden="1">'[2]ePSM Medical Data Page'!$CM$113</definedName>
    <definedName name="aex_OON_paid_amt_mental_health_visits_curr" hidden="1">'[2]ePSM Medical Data Page'!$CM$113</definedName>
    <definedName name="aex_OON_paid_amt_misc_med_curr" localSheetId="5" hidden="1">'[2]ePSM Medical Data Page'!$CM$129</definedName>
    <definedName name="aex_OON_paid_amt_misc_med_curr" localSheetId="4" hidden="1">'[2]ePSM Medical Data Page'!$CM$129</definedName>
    <definedName name="aex_OON_paid_amt_misc_med_curr" hidden="1">'[2]ePSM Medical Data Page'!$CM$129</definedName>
    <definedName name="aex_OON_paid_amt_off_surgeries_curr" localSheetId="5" hidden="1">'[2]ePSM Medical Data Page'!$CM$73</definedName>
    <definedName name="aex_OON_paid_amt_off_surgeries_curr" localSheetId="4" hidden="1">'[2]ePSM Medical Data Page'!$CM$73</definedName>
    <definedName name="aex_OON_paid_amt_off_surgeries_curr" hidden="1">'[2]ePSM Medical Data Page'!$CM$73</definedName>
    <definedName name="aex_OON_paid_amt_other_spec_off_visits_curr" localSheetId="5" hidden="1">'[2]ePSM Medical Data Page'!$CM$41</definedName>
    <definedName name="aex_OON_paid_amt_other_spec_off_visits_curr" localSheetId="4" hidden="1">'[2]ePSM Medical Data Page'!$CM$41</definedName>
    <definedName name="aex_OON_paid_amt_other_spec_off_visits_curr" hidden="1">'[2]ePSM Medical Data Page'!$CM$41</definedName>
    <definedName name="aex_OON_paid_amt_primary_off_visits_curr" localSheetId="5" hidden="1">'[2]ePSM Medical Data Page'!$CM$49</definedName>
    <definedName name="aex_OON_paid_amt_primary_off_visits_curr" localSheetId="4" hidden="1">'[2]ePSM Medical Data Page'!$CM$49</definedName>
    <definedName name="aex_OON_paid_amt_primary_off_visits_curr" hidden="1">'[2]ePSM Medical Data Page'!$CM$49</definedName>
    <definedName name="aex_OON_paid_amt_radiology_services_curr" localSheetId="5" hidden="1">'[2]ePSM Medical Data Page'!$CM$89</definedName>
    <definedName name="aex_OON_paid_amt_radiology_services_curr" localSheetId="4" hidden="1">'[2]ePSM Medical Data Page'!$CM$89</definedName>
    <definedName name="aex_OON_paid_amt_radiology_services_curr" hidden="1">'[2]ePSM Medical Data Page'!$CM$89</definedName>
    <definedName name="aex_OON_paid_amt_spec_off_visits_curr" localSheetId="5" hidden="1">'[2]ePSM Medical Data Page'!$CM$33</definedName>
    <definedName name="aex_OON_paid_amt_spec_off_visits_curr" localSheetId="4" hidden="1">'[2]ePSM Medical Data Page'!$CM$33</definedName>
    <definedName name="aex_OON_paid_amt_spec_off_visits_curr" hidden="1">'[2]ePSM Medical Data Page'!$CM$33</definedName>
    <definedName name="aex_oon_paid_amt_tot_curr" localSheetId="5" hidden="1">'[2]ePSM Medical Data Page'!$CY$9</definedName>
    <definedName name="aex_oon_paid_amt_tot_curr" localSheetId="4" hidden="1">'[2]ePSM Medical Data Page'!$CY$9</definedName>
    <definedName name="aex_oon_paid_amt_tot_curr" hidden="1">'[2]ePSM Medical Data Page'!$CY$9</definedName>
    <definedName name="aex_OON_paid_amt_total_curr" localSheetId="5" hidden="1">'[2]ePSM Medical Data Page'!$CM$137</definedName>
    <definedName name="aex_OON_paid_amt_total_curr" localSheetId="4" hidden="1">'[2]ePSM Medical Data Page'!$CM$137</definedName>
    <definedName name="aex_OON_paid_amt_total_curr" hidden="1">'[2]ePSM Medical Data Page'!$CM$137</definedName>
    <definedName name="aex_OON_Util_amb_surgeries_curr" localSheetId="5" hidden="1">'[2]ePSM Medical Data Page'!$CM$66</definedName>
    <definedName name="aex_OON_Util_amb_surgeries_curr" localSheetId="4" hidden="1">'[2]ePSM Medical Data Page'!$CM$66</definedName>
    <definedName name="aex_OON_Util_amb_surgeries_curr" hidden="1">'[2]ePSM Medical Data Page'!$CM$66</definedName>
    <definedName name="aex_OON_Util_amb_visits_curr" localSheetId="5" hidden="1">'[2]ePSM Medical Data Page'!$CM$18</definedName>
    <definedName name="aex_OON_Util_amb_visits_curr" localSheetId="4" hidden="1">'[2]ePSM Medical Data Page'!$CM$18</definedName>
    <definedName name="aex_OON_Util_amb_visits_curr" hidden="1">'[2]ePSM Medical Data Page'!$CM$18</definedName>
    <definedName name="aex_OON_Util_er_visits_curr" localSheetId="5" hidden="1">'[2]ePSM Medical Data Page'!$CM$26</definedName>
    <definedName name="aex_OON_Util_er_visits_curr" localSheetId="4" hidden="1">'[2]ePSM Medical Data Page'!$CM$26</definedName>
    <definedName name="aex_OON_Util_er_visits_curr" hidden="1">'[2]ePSM Medical Data Page'!$CM$26</definedName>
    <definedName name="aex_OON_Util_home_health_visits_curr" localSheetId="5" hidden="1">'[2]ePSM Medical Data Page'!$CM$106</definedName>
    <definedName name="aex_OON_Util_home_health_visits_curr" localSheetId="4" hidden="1">'[2]ePSM Medical Data Page'!$CM$106</definedName>
    <definedName name="aex_OON_Util_home_health_visits_curr" hidden="1">'[2]ePSM Medical Data Page'!$CM$106</definedName>
    <definedName name="aex_OON_Util_inp_days_curr" localSheetId="5" hidden="1">'[2]ePSM Medical Data Page'!$CM$10</definedName>
    <definedName name="aex_OON_Util_inp_days_curr" localSheetId="4" hidden="1">'[2]ePSM Medical Data Page'!$CM$10</definedName>
    <definedName name="aex_OON_Util_inp_days_curr" hidden="1">'[2]ePSM Medical Data Page'!$CM$10</definedName>
    <definedName name="aex_OON_Util_inp_surgeries_curr" localSheetId="5" hidden="1">'[2]ePSM Medical Data Page'!$CM$58</definedName>
    <definedName name="aex_OON_Util_inp_surgeries_curr" localSheetId="4" hidden="1">'[2]ePSM Medical Data Page'!$CM$58</definedName>
    <definedName name="aex_OON_Util_inp_surgeries_curr" hidden="1">'[2]ePSM Medical Data Page'!$CM$58</definedName>
    <definedName name="aex_OON_Util_lab_services_curr" localSheetId="5" hidden="1">'[2]ePSM Medical Data Page'!$CM$98</definedName>
    <definedName name="aex_OON_Util_lab_services_curr" localSheetId="4" hidden="1">'[2]ePSM Medical Data Page'!$CM$98</definedName>
    <definedName name="aex_OON_Util_lab_services_curr" hidden="1">'[2]ePSM Medical Data Page'!$CM$98</definedName>
    <definedName name="aex_OON_Util_med_rx_curr" localSheetId="5" hidden="1">'[2]ePSM Medical Data Page'!$CM$122</definedName>
    <definedName name="aex_OON_Util_med_rx_curr" localSheetId="4" hidden="1">'[2]ePSM Medical Data Page'!$CM$122</definedName>
    <definedName name="aex_OON_Util_med_rx_curr" hidden="1">'[2]ePSM Medical Data Page'!$CM$122</definedName>
    <definedName name="aex_OON_Util_med_services_visits_curr" localSheetId="5" hidden="1">'[2]ePSM Medical Data Page'!$CM$82</definedName>
    <definedName name="aex_OON_Util_med_services_visits_curr" localSheetId="4" hidden="1">'[2]ePSM Medical Data Page'!$CM$82</definedName>
    <definedName name="aex_OON_Util_med_services_visits_curr" hidden="1">'[2]ePSM Medical Data Page'!$CM$82</definedName>
    <definedName name="aex_OON_Util_mental_health_visits_curr" localSheetId="5" hidden="1">'[2]ePSM Medical Data Page'!$CM$114</definedName>
    <definedName name="aex_OON_Util_mental_health_visits_curr" localSheetId="4" hidden="1">'[2]ePSM Medical Data Page'!$CM$114</definedName>
    <definedName name="aex_OON_Util_mental_health_visits_curr" hidden="1">'[2]ePSM Medical Data Page'!$CM$114</definedName>
    <definedName name="aex_OON_Util_misc_med_curr" localSheetId="5" hidden="1">'[2]ePSM Medical Data Page'!$CM$130</definedName>
    <definedName name="aex_OON_Util_misc_med_curr" localSheetId="4" hidden="1">'[2]ePSM Medical Data Page'!$CM$130</definedName>
    <definedName name="aex_OON_Util_misc_med_curr" hidden="1">'[2]ePSM Medical Data Page'!$CM$130</definedName>
    <definedName name="aex_OON_Util_off_surgeries_curr" localSheetId="5" hidden="1">'[2]ePSM Medical Data Page'!$CM$74</definedName>
    <definedName name="aex_OON_Util_off_surgeries_curr" localSheetId="4" hidden="1">'[2]ePSM Medical Data Page'!$CM$74</definedName>
    <definedName name="aex_OON_Util_off_surgeries_curr" hidden="1">'[2]ePSM Medical Data Page'!$CM$74</definedName>
    <definedName name="aex_OON_Util_other_spec_off_visits_curr" localSheetId="5" hidden="1">'[2]ePSM Medical Data Page'!$CM$42</definedName>
    <definedName name="aex_OON_Util_other_spec_off_visits_curr" localSheetId="4" hidden="1">'[2]ePSM Medical Data Page'!$CM$42</definedName>
    <definedName name="aex_OON_Util_other_spec_off_visits_curr" hidden="1">'[2]ePSM Medical Data Page'!$CM$42</definedName>
    <definedName name="aex_OON_Util_primary_off_visits_curr" localSheetId="5" hidden="1">'[2]ePSM Medical Data Page'!$CM$50</definedName>
    <definedName name="aex_OON_Util_primary_off_visits_curr" localSheetId="4" hidden="1">'[2]ePSM Medical Data Page'!$CM$50</definedName>
    <definedName name="aex_OON_Util_primary_off_visits_curr" hidden="1">'[2]ePSM Medical Data Page'!$CM$50</definedName>
    <definedName name="aex_OON_Util_radiology_services_curr" localSheetId="5" hidden="1">'[2]ePSM Medical Data Page'!$CM$90</definedName>
    <definedName name="aex_OON_Util_radiology_services_curr" localSheetId="4" hidden="1">'[2]ePSM Medical Data Page'!$CM$90</definedName>
    <definedName name="aex_OON_Util_radiology_services_curr" hidden="1">'[2]ePSM Medical Data Page'!$CM$90</definedName>
    <definedName name="aex_OON_Util_spec_off_visits_curr" localSheetId="5" hidden="1">'[2]ePSM Medical Data Page'!$CM$34</definedName>
    <definedName name="aex_OON_Util_spec_off_visits_curr" localSheetId="4" hidden="1">'[2]ePSM Medical Data Page'!$CM$34</definedName>
    <definedName name="aex_OON_Util_spec_off_visits_curr" hidden="1">'[2]ePSM Medical Data Page'!$CM$34</definedName>
    <definedName name="aex_OON_Util_total_curr" localSheetId="5" hidden="1">'[2]ePSM Medical Data Page'!$CM$138</definedName>
    <definedName name="aex_OON_Util_total_curr" localSheetId="4" hidden="1">'[2]ePSM Medical Data Page'!$CM$138</definedName>
    <definedName name="aex_OON_Util_total_curr" hidden="1">'[2]ePSM Medical Data Page'!$CM$138</definedName>
    <definedName name="aex_oon_utlilization_tot_curr" localSheetId="5" hidden="1">'[2]ePSM Medical Data Page'!$CY$10</definedName>
    <definedName name="aex_oon_utlilization_tot_curr" localSheetId="4" hidden="1">'[2]ePSM Medical Data Page'!$CY$10</definedName>
    <definedName name="aex_oon_utlilization_tot_curr" hidden="1">'[2]ePSM Medical Data Page'!$CY$10</definedName>
    <definedName name="Aex_Professional_Experience_Range" localSheetId="4" hidden="1">#REF!</definedName>
    <definedName name="Aex_Professional_Experience_Range" hidden="1">#REF!</definedName>
    <definedName name="aex_Tier1_Amb_Paid_Amt_curr" localSheetId="5" hidden="1">'[2]ePSM Medical Data Page'!$CG$6</definedName>
    <definedName name="aex_Tier1_Amb_Paid_Amt_curr" localSheetId="4" hidden="1">'[2]ePSM Medical Data Page'!$CG$6</definedName>
    <definedName name="aex_Tier1_Amb_Paid_Amt_curr" hidden="1">'[2]ePSM Medical Data Page'!$CG$6</definedName>
    <definedName name="aex_Tier1_Claimants_curr" localSheetId="5" hidden="1">'[2]ePSM Medical Data Page'!$CG$3</definedName>
    <definedName name="aex_Tier1_Claimants_curr" localSheetId="4" hidden="1">'[2]ePSM Medical Data Page'!$CG$3</definedName>
    <definedName name="aex_Tier1_Claimants_curr" hidden="1">'[2]ePSM Medical Data Page'!$CG$3</definedName>
    <definedName name="aex_Tier1_Inp_Paid_Amt_curr" localSheetId="5" hidden="1">'[2]ePSM Medical Data Page'!$CG$5</definedName>
    <definedName name="aex_Tier1_Inp_Paid_Amt_curr" localSheetId="4" hidden="1">'[2]ePSM Medical Data Page'!$CG$5</definedName>
    <definedName name="aex_Tier1_Inp_Paid_Amt_curr" hidden="1">'[2]ePSM Medical Data Page'!$CG$5</definedName>
    <definedName name="aex_Tier1_paid_amt_amb_surgeries_curr" localSheetId="5" hidden="1">'[2]ePSM Medical Data Page'!$CM$59</definedName>
    <definedName name="aex_Tier1_paid_amt_amb_surgeries_curr" localSheetId="4" hidden="1">'[2]ePSM Medical Data Page'!$CM$59</definedName>
    <definedName name="aex_Tier1_paid_amt_amb_surgeries_curr" hidden="1">'[2]ePSM Medical Data Page'!$CM$59</definedName>
    <definedName name="aex_Tier1_paid_amt_amb_visits_curr" localSheetId="5" hidden="1">'[2]ePSM Medical Data Page'!$CM$11</definedName>
    <definedName name="aex_Tier1_paid_amt_amb_visits_curr" localSheetId="4" hidden="1">'[2]ePSM Medical Data Page'!$CM$11</definedName>
    <definedName name="aex_Tier1_paid_amt_amb_visits_curr" hidden="1">'[2]ePSM Medical Data Page'!$CM$11</definedName>
    <definedName name="aex_Tier1_Paid_Amt_curr" localSheetId="5" hidden="1">'[2]ePSM Medical Data Page'!$CG$4</definedName>
    <definedName name="aex_Tier1_Paid_Amt_curr" localSheetId="4" hidden="1">'[2]ePSM Medical Data Page'!$CG$4</definedName>
    <definedName name="aex_Tier1_Paid_Amt_curr" hidden="1">'[2]ePSM Medical Data Page'!$CG$4</definedName>
    <definedName name="aex_Tier1_paid_amt_er_visits_curr" localSheetId="5" hidden="1">'[2]ePSM Medical Data Page'!$CM$19</definedName>
    <definedName name="aex_Tier1_paid_amt_er_visits_curr" localSheetId="4" hidden="1">'[2]ePSM Medical Data Page'!$CM$19</definedName>
    <definedName name="aex_Tier1_paid_amt_er_visits_curr" hidden="1">'[2]ePSM Medical Data Page'!$CM$19</definedName>
    <definedName name="aex_Tier1_paid_amt_home_health_visits_curr" localSheetId="5" hidden="1">'[2]ePSM Medical Data Page'!$CM$99</definedName>
    <definedName name="aex_Tier1_paid_amt_home_health_visits_curr" localSheetId="4" hidden="1">'[2]ePSM Medical Data Page'!$CM$99</definedName>
    <definedName name="aex_Tier1_paid_amt_home_health_visits_curr" hidden="1">'[2]ePSM Medical Data Page'!$CM$99</definedName>
    <definedName name="aex_Tier1_paid_amt_inp_days_curr" localSheetId="5" hidden="1">'[2]ePSM Medical Data Page'!$CM$3</definedName>
    <definedName name="aex_Tier1_paid_amt_inp_days_curr" localSheetId="4" hidden="1">'[2]ePSM Medical Data Page'!$CM$3</definedName>
    <definedName name="aex_Tier1_paid_amt_inp_days_curr" hidden="1">'[2]ePSM Medical Data Page'!$CM$3</definedName>
    <definedName name="aex_Tier1_paid_amt_inp_surgeries_curr" localSheetId="5" hidden="1">'[2]ePSM Medical Data Page'!$CM$51</definedName>
    <definedName name="aex_Tier1_paid_amt_inp_surgeries_curr" localSheetId="4" hidden="1">'[2]ePSM Medical Data Page'!$CM$51</definedName>
    <definedName name="aex_Tier1_paid_amt_inp_surgeries_curr" hidden="1">'[2]ePSM Medical Data Page'!$CM$51</definedName>
    <definedName name="aex_Tier1_paid_amt_lab_services_curr" localSheetId="5" hidden="1">'[2]ePSM Medical Data Page'!$CM$91</definedName>
    <definedName name="aex_Tier1_paid_amt_lab_services_curr" localSheetId="4" hidden="1">'[2]ePSM Medical Data Page'!$CM$91</definedName>
    <definedName name="aex_Tier1_paid_amt_lab_services_curr" hidden="1">'[2]ePSM Medical Data Page'!$CM$91</definedName>
    <definedName name="aex_Tier1_paid_amt_med_rx_curr" localSheetId="5" hidden="1">'[2]ePSM Medical Data Page'!$CM$115</definedName>
    <definedName name="aex_Tier1_paid_amt_med_rx_curr" localSheetId="4" hidden="1">'[2]ePSM Medical Data Page'!$CM$115</definedName>
    <definedName name="aex_Tier1_paid_amt_med_rx_curr" hidden="1">'[2]ePSM Medical Data Page'!$CM$115</definedName>
    <definedName name="aex_Tier1_paid_amt_med_services_visits_curr" localSheetId="5" hidden="1">'[2]ePSM Medical Data Page'!$CM$75</definedName>
    <definedName name="aex_Tier1_paid_amt_med_services_visits_curr" localSheetId="4" hidden="1">'[2]ePSM Medical Data Page'!$CM$75</definedName>
    <definedName name="aex_Tier1_paid_amt_med_services_visits_curr" hidden="1">'[2]ePSM Medical Data Page'!$CM$75</definedName>
    <definedName name="aex_Tier1_paid_amt_mental_health_visits_curr" localSheetId="5" hidden="1">'[2]ePSM Medical Data Page'!$CM$107</definedName>
    <definedName name="aex_Tier1_paid_amt_mental_health_visits_curr" localSheetId="4" hidden="1">'[2]ePSM Medical Data Page'!$CM$107</definedName>
    <definedName name="aex_Tier1_paid_amt_mental_health_visits_curr" hidden="1">'[2]ePSM Medical Data Page'!$CM$107</definedName>
    <definedName name="aex_Tier1_paid_amt_misc_med_curr" localSheetId="5" hidden="1">'[2]ePSM Medical Data Page'!$CM$123</definedName>
    <definedName name="aex_Tier1_paid_amt_misc_med_curr" localSheetId="4" hidden="1">'[2]ePSM Medical Data Page'!$CM$123</definedName>
    <definedName name="aex_Tier1_paid_amt_misc_med_curr" hidden="1">'[2]ePSM Medical Data Page'!$CM$123</definedName>
    <definedName name="aex_Tier1_paid_amt_off_surgeries_curr" localSheetId="5" hidden="1">'[2]ePSM Medical Data Page'!$CM$67</definedName>
    <definedName name="aex_Tier1_paid_amt_off_surgeries_curr" localSheetId="4" hidden="1">'[2]ePSM Medical Data Page'!$CM$67</definedName>
    <definedName name="aex_Tier1_paid_amt_off_surgeries_curr" hidden="1">'[2]ePSM Medical Data Page'!$CM$67</definedName>
    <definedName name="aex_Tier1_paid_amt_other_spec_off_visits_curr" localSheetId="5" hidden="1">'[2]ePSM Medical Data Page'!$CM$35</definedName>
    <definedName name="aex_Tier1_paid_amt_other_spec_off_visits_curr" localSheetId="4" hidden="1">'[2]ePSM Medical Data Page'!$CM$35</definedName>
    <definedName name="aex_Tier1_paid_amt_other_spec_off_visits_curr" hidden="1">'[2]ePSM Medical Data Page'!$CM$35</definedName>
    <definedName name="aex_Tier1_paid_amt_primary_off_visits_curr" localSheetId="5" hidden="1">'[2]ePSM Medical Data Page'!$CM$43</definedName>
    <definedName name="aex_Tier1_paid_amt_primary_off_visits_curr" localSheetId="4" hidden="1">'[2]ePSM Medical Data Page'!$CM$43</definedName>
    <definedName name="aex_Tier1_paid_amt_primary_off_visits_curr" hidden="1">'[2]ePSM Medical Data Page'!$CM$43</definedName>
    <definedName name="aex_Tier1_paid_amt_radiology_services_curr" localSheetId="5" hidden="1">'[2]ePSM Medical Data Page'!$CM$83</definedName>
    <definedName name="aex_Tier1_paid_amt_radiology_services_curr" localSheetId="4" hidden="1">'[2]ePSM Medical Data Page'!$CM$83</definedName>
    <definedName name="aex_Tier1_paid_amt_radiology_services_curr" hidden="1">'[2]ePSM Medical Data Page'!$CM$83</definedName>
    <definedName name="aex_Tier1_paid_amt_spec_off_visits_curr" localSheetId="5" hidden="1">'[2]ePSM Medical Data Page'!$CM$27</definedName>
    <definedName name="aex_Tier1_paid_amt_spec_off_visits_curr" localSheetId="4" hidden="1">'[2]ePSM Medical Data Page'!$CM$27</definedName>
    <definedName name="aex_Tier1_paid_amt_spec_off_visits_curr" hidden="1">'[2]ePSM Medical Data Page'!$CM$27</definedName>
    <definedName name="aex_tier1_paid_amt_tot_curr" localSheetId="5" hidden="1">'[2]ePSM Medical Data Page'!$CY$3</definedName>
    <definedName name="aex_tier1_paid_amt_tot_curr" localSheetId="4" hidden="1">'[2]ePSM Medical Data Page'!$CY$3</definedName>
    <definedName name="aex_tier1_paid_amt_tot_curr" hidden="1">'[2]ePSM Medical Data Page'!$CY$3</definedName>
    <definedName name="aex_Tier1_paid_amt_total_curr" localSheetId="5" hidden="1">'[2]ePSM Medical Data Page'!$CM$131</definedName>
    <definedName name="aex_Tier1_paid_amt_total_curr" localSheetId="4" hidden="1">'[2]ePSM Medical Data Page'!$CM$131</definedName>
    <definedName name="aex_Tier1_paid_amt_total_curr" hidden="1">'[2]ePSM Medical Data Page'!$CM$131</definedName>
    <definedName name="aex_Tier1_Util_amb_surgeries_curr" localSheetId="5" hidden="1">'[2]ePSM Medical Data Page'!$CM$60</definedName>
    <definedName name="aex_Tier1_Util_amb_surgeries_curr" localSheetId="4" hidden="1">'[2]ePSM Medical Data Page'!$CM$60</definedName>
    <definedName name="aex_Tier1_Util_amb_surgeries_curr" hidden="1">'[2]ePSM Medical Data Page'!$CM$60</definedName>
    <definedName name="aex_Tier1_Util_amb_visits_curr" localSheetId="5" hidden="1">'[2]ePSM Medical Data Page'!$CM$12</definedName>
    <definedName name="aex_Tier1_Util_amb_visits_curr" localSheetId="4" hidden="1">'[2]ePSM Medical Data Page'!$CM$12</definedName>
    <definedName name="aex_Tier1_Util_amb_visits_curr" hidden="1">'[2]ePSM Medical Data Page'!$CM$12</definedName>
    <definedName name="aex_Tier1_Util_er_visits_curr" localSheetId="5" hidden="1">'[2]ePSM Medical Data Page'!$CM$20</definedName>
    <definedName name="aex_Tier1_Util_er_visits_curr" localSheetId="4" hidden="1">'[2]ePSM Medical Data Page'!$CM$20</definedName>
    <definedName name="aex_Tier1_Util_er_visits_curr" hidden="1">'[2]ePSM Medical Data Page'!$CM$20</definedName>
    <definedName name="aex_Tier1_Util_home_health_visits_curr" localSheetId="5" hidden="1">'[2]ePSM Medical Data Page'!$CM$100</definedName>
    <definedName name="aex_Tier1_Util_home_health_visits_curr" localSheetId="4" hidden="1">'[2]ePSM Medical Data Page'!$CM$100</definedName>
    <definedName name="aex_Tier1_Util_home_health_visits_curr" hidden="1">'[2]ePSM Medical Data Page'!$CM$100</definedName>
    <definedName name="aex_Tier1_Util_inp_days_curr" localSheetId="5" hidden="1">'[2]ePSM Medical Data Page'!$CM$4</definedName>
    <definedName name="aex_Tier1_Util_inp_days_curr" localSheetId="4" hidden="1">'[2]ePSM Medical Data Page'!$CM$4</definedName>
    <definedName name="aex_Tier1_Util_inp_days_curr" hidden="1">'[2]ePSM Medical Data Page'!$CM$4</definedName>
    <definedName name="aex_Tier1_Util_inp_surgeries_curr" localSheetId="5" hidden="1">'[2]ePSM Medical Data Page'!$CM$52</definedName>
    <definedName name="aex_Tier1_Util_inp_surgeries_curr" localSheetId="4" hidden="1">'[2]ePSM Medical Data Page'!$CM$52</definedName>
    <definedName name="aex_Tier1_Util_inp_surgeries_curr" hidden="1">'[2]ePSM Medical Data Page'!$CM$52</definedName>
    <definedName name="aex_Tier1_Util_lab_services_curr" localSheetId="5" hidden="1">'[2]ePSM Medical Data Page'!$CM$92</definedName>
    <definedName name="aex_Tier1_Util_lab_services_curr" localSheetId="4" hidden="1">'[2]ePSM Medical Data Page'!$CM$92</definedName>
    <definedName name="aex_Tier1_Util_lab_services_curr" hidden="1">'[2]ePSM Medical Data Page'!$CM$92</definedName>
    <definedName name="aex_Tier1_Util_med_rx_curr" localSheetId="5" hidden="1">'[2]ePSM Medical Data Page'!$CM$116</definedName>
    <definedName name="aex_Tier1_Util_med_rx_curr" localSheetId="4" hidden="1">'[2]ePSM Medical Data Page'!$CM$116</definedName>
    <definedName name="aex_Tier1_Util_med_rx_curr" hidden="1">'[2]ePSM Medical Data Page'!$CM$116</definedName>
    <definedName name="aex_Tier1_Util_med_services_visits_curr" localSheetId="5" hidden="1">'[2]ePSM Medical Data Page'!$CM$76</definedName>
    <definedName name="aex_Tier1_Util_med_services_visits_curr" localSheetId="4" hidden="1">'[2]ePSM Medical Data Page'!$CM$76</definedName>
    <definedName name="aex_Tier1_Util_med_services_visits_curr" hidden="1">'[2]ePSM Medical Data Page'!$CM$76</definedName>
    <definedName name="aex_Tier1_Util_mental_health_visits_curr" localSheetId="5" hidden="1">'[2]ePSM Medical Data Page'!$CM$108</definedName>
    <definedName name="aex_Tier1_Util_mental_health_visits_curr" localSheetId="4" hidden="1">'[2]ePSM Medical Data Page'!$CM$108</definedName>
    <definedName name="aex_Tier1_Util_mental_health_visits_curr" hidden="1">'[2]ePSM Medical Data Page'!$CM$108</definedName>
    <definedName name="aex_Tier1_Util_misc_med_curr" localSheetId="5" hidden="1">'[2]ePSM Medical Data Page'!$CM$124</definedName>
    <definedName name="aex_Tier1_Util_misc_med_curr" localSheetId="4" hidden="1">'[2]ePSM Medical Data Page'!$CM$124</definedName>
    <definedName name="aex_Tier1_Util_misc_med_curr" hidden="1">'[2]ePSM Medical Data Page'!$CM$124</definedName>
    <definedName name="aex_Tier1_Util_off_surgeries_curr" localSheetId="5" hidden="1">'[2]ePSM Medical Data Page'!$CM$68</definedName>
    <definedName name="aex_Tier1_Util_off_surgeries_curr" localSheetId="4" hidden="1">'[2]ePSM Medical Data Page'!$CM$68</definedName>
    <definedName name="aex_Tier1_Util_off_surgeries_curr" hidden="1">'[2]ePSM Medical Data Page'!$CM$68</definedName>
    <definedName name="aex_Tier1_Util_other_spec_off_visits_curr" localSheetId="5" hidden="1">'[2]ePSM Medical Data Page'!$CM$36</definedName>
    <definedName name="aex_Tier1_Util_other_spec_off_visits_curr" localSheetId="4" hidden="1">'[2]ePSM Medical Data Page'!$CM$36</definedName>
    <definedName name="aex_Tier1_Util_other_spec_off_visits_curr" hidden="1">'[2]ePSM Medical Data Page'!$CM$36</definedName>
    <definedName name="aex_Tier1_Util_primary_off_visits_curr" localSheetId="5" hidden="1">'[2]ePSM Medical Data Page'!$CM$44</definedName>
    <definedName name="aex_Tier1_Util_primary_off_visits_curr" localSheetId="4" hidden="1">'[2]ePSM Medical Data Page'!$CM$44</definedName>
    <definedName name="aex_Tier1_Util_primary_off_visits_curr" hidden="1">'[2]ePSM Medical Data Page'!$CM$44</definedName>
    <definedName name="aex_Tier1_Util_radiology_services_curr" localSheetId="5" hidden="1">'[2]ePSM Medical Data Page'!$CM$84</definedName>
    <definedName name="aex_Tier1_Util_radiology_services_curr" localSheetId="4" hidden="1">'[2]ePSM Medical Data Page'!$CM$84</definedName>
    <definedName name="aex_Tier1_Util_radiology_services_curr" hidden="1">'[2]ePSM Medical Data Page'!$CM$84</definedName>
    <definedName name="aex_Tier1_Util_spec_off_visits_curr" localSheetId="5" hidden="1">'[2]ePSM Medical Data Page'!$CM$28</definedName>
    <definedName name="aex_Tier1_Util_spec_off_visits_curr" localSheetId="4" hidden="1">'[2]ePSM Medical Data Page'!$CM$28</definedName>
    <definedName name="aex_Tier1_Util_spec_off_visits_curr" hidden="1">'[2]ePSM Medical Data Page'!$CM$28</definedName>
    <definedName name="aex_Tier1_Util_total_curr" localSheetId="5" hidden="1">'[2]ePSM Medical Data Page'!$CM$132</definedName>
    <definedName name="aex_Tier1_Util_total_curr" localSheetId="4" hidden="1">'[2]ePSM Medical Data Page'!$CM$132</definedName>
    <definedName name="aex_Tier1_Util_total_curr" hidden="1">'[2]ePSM Medical Data Page'!$CM$132</definedName>
    <definedName name="aex_tier1_utlilization_tot_curr" localSheetId="5" hidden="1">'[2]ePSM Medical Data Page'!$CY$4</definedName>
    <definedName name="aex_tier1_utlilization_tot_curr" localSheetId="4" hidden="1">'[2]ePSM Medical Data Page'!$CY$4</definedName>
    <definedName name="aex_tier1_utlilization_tot_curr" hidden="1">'[2]ePSM Medical Data Page'!$CY$4</definedName>
    <definedName name="aex_Tier2_Amb_Paid_Amt_curr" localSheetId="5" hidden="1">'[2]ePSM Medical Data Page'!$CG$10</definedName>
    <definedName name="aex_Tier2_Amb_Paid_Amt_curr" localSheetId="4" hidden="1">'[2]ePSM Medical Data Page'!$CG$10</definedName>
    <definedName name="aex_Tier2_Amb_Paid_Amt_curr" hidden="1">'[2]ePSM Medical Data Page'!$CG$10</definedName>
    <definedName name="aex_Tier2_Claimants_curr" localSheetId="5" hidden="1">'[2]ePSM Medical Data Page'!$CG$7</definedName>
    <definedName name="aex_Tier2_Claimants_curr" localSheetId="4" hidden="1">'[2]ePSM Medical Data Page'!$CG$7</definedName>
    <definedName name="aex_Tier2_Claimants_curr" hidden="1">'[2]ePSM Medical Data Page'!$CG$7</definedName>
    <definedName name="aex_Tier2_Inp_Paid_Amt_curr" localSheetId="5" hidden="1">'[2]ePSM Medical Data Page'!$CG$9</definedName>
    <definedName name="aex_Tier2_Inp_Paid_Amt_curr" localSheetId="4" hidden="1">'[2]ePSM Medical Data Page'!$CG$9</definedName>
    <definedName name="aex_Tier2_Inp_Paid_Amt_curr" hidden="1">'[2]ePSM Medical Data Page'!$CG$9</definedName>
    <definedName name="aex_Tier2_paid_amt_amb_surgeries_curr" localSheetId="5" hidden="1">'[2]ePSM Medical Data Page'!$CM$61</definedName>
    <definedName name="aex_Tier2_paid_amt_amb_surgeries_curr" localSheetId="4" hidden="1">'[2]ePSM Medical Data Page'!$CM$61</definedName>
    <definedName name="aex_Tier2_paid_amt_amb_surgeries_curr" hidden="1">'[2]ePSM Medical Data Page'!$CM$61</definedName>
    <definedName name="aex_Tier2_paid_amt_amb_visits_curr" localSheetId="5" hidden="1">'[2]ePSM Medical Data Page'!$CM$13</definedName>
    <definedName name="aex_Tier2_paid_amt_amb_visits_curr" localSheetId="4" hidden="1">'[2]ePSM Medical Data Page'!$CM$13</definedName>
    <definedName name="aex_Tier2_paid_amt_amb_visits_curr" hidden="1">'[2]ePSM Medical Data Page'!$CM$13</definedName>
    <definedName name="aex_Tier2_Paid_Amt_curr" localSheetId="5" hidden="1">'[2]ePSM Medical Data Page'!$CG$8</definedName>
    <definedName name="aex_Tier2_Paid_Amt_curr" localSheetId="4" hidden="1">'[2]ePSM Medical Data Page'!$CG$8</definedName>
    <definedName name="aex_Tier2_Paid_Amt_curr" hidden="1">'[2]ePSM Medical Data Page'!$CG$8</definedName>
    <definedName name="aex_Tier2_paid_amt_er_visits_curr" localSheetId="5" hidden="1">'[2]ePSM Medical Data Page'!$CM$21</definedName>
    <definedName name="aex_Tier2_paid_amt_er_visits_curr" localSheetId="4" hidden="1">'[2]ePSM Medical Data Page'!$CM$21</definedName>
    <definedName name="aex_Tier2_paid_amt_er_visits_curr" hidden="1">'[2]ePSM Medical Data Page'!$CM$21</definedName>
    <definedName name="aex_Tier2_paid_amt_home_health_visits_curr" localSheetId="5" hidden="1">'[2]ePSM Medical Data Page'!$CM$101</definedName>
    <definedName name="aex_Tier2_paid_amt_home_health_visits_curr" localSheetId="4" hidden="1">'[2]ePSM Medical Data Page'!$CM$101</definedName>
    <definedName name="aex_Tier2_paid_amt_home_health_visits_curr" hidden="1">'[2]ePSM Medical Data Page'!$CM$101</definedName>
    <definedName name="aex_Tier2_paid_amt_inp_days_curr" localSheetId="5" hidden="1">'[2]ePSM Medical Data Page'!$CM$5</definedName>
    <definedName name="aex_Tier2_paid_amt_inp_days_curr" localSheetId="4" hidden="1">'[2]ePSM Medical Data Page'!$CM$5</definedName>
    <definedName name="aex_Tier2_paid_amt_inp_days_curr" hidden="1">'[2]ePSM Medical Data Page'!$CM$5</definedName>
    <definedName name="aex_Tier2_paid_amt_inp_surgeries_curr" localSheetId="5" hidden="1">'[2]ePSM Medical Data Page'!$CM$53</definedName>
    <definedName name="aex_Tier2_paid_amt_inp_surgeries_curr" localSheetId="4" hidden="1">'[2]ePSM Medical Data Page'!$CM$53</definedName>
    <definedName name="aex_Tier2_paid_amt_inp_surgeries_curr" hidden="1">'[2]ePSM Medical Data Page'!$CM$53</definedName>
    <definedName name="aex_Tier2_paid_amt_lab_services_curr" localSheetId="5" hidden="1">'[2]ePSM Medical Data Page'!$CM$93</definedName>
    <definedName name="aex_Tier2_paid_amt_lab_services_curr" localSheetId="4" hidden="1">'[2]ePSM Medical Data Page'!$CM$93</definedName>
    <definedName name="aex_Tier2_paid_amt_lab_services_curr" hidden="1">'[2]ePSM Medical Data Page'!$CM$93</definedName>
    <definedName name="aex_Tier2_paid_amt_med_rx_curr" localSheetId="5" hidden="1">'[2]ePSM Medical Data Page'!$CM$117</definedName>
    <definedName name="aex_Tier2_paid_amt_med_rx_curr" localSheetId="4" hidden="1">'[2]ePSM Medical Data Page'!$CM$117</definedName>
    <definedName name="aex_Tier2_paid_amt_med_rx_curr" hidden="1">'[2]ePSM Medical Data Page'!$CM$117</definedName>
    <definedName name="aex_Tier2_paid_amt_med_services_visits_curr" localSheetId="5" hidden="1">'[2]ePSM Medical Data Page'!$CM$77</definedName>
    <definedName name="aex_Tier2_paid_amt_med_services_visits_curr" localSheetId="4" hidden="1">'[2]ePSM Medical Data Page'!$CM$77</definedName>
    <definedName name="aex_Tier2_paid_amt_med_services_visits_curr" hidden="1">'[2]ePSM Medical Data Page'!$CM$77</definedName>
    <definedName name="aex_Tier2_paid_amt_mental_health_visits_curr" localSheetId="5" hidden="1">'[2]ePSM Medical Data Page'!$CM$109</definedName>
    <definedName name="aex_Tier2_paid_amt_mental_health_visits_curr" localSheetId="4" hidden="1">'[2]ePSM Medical Data Page'!$CM$109</definedName>
    <definedName name="aex_Tier2_paid_amt_mental_health_visits_curr" hidden="1">'[2]ePSM Medical Data Page'!$CM$109</definedName>
    <definedName name="aex_Tier2_paid_amt_misc_med_curr" localSheetId="5" hidden="1">'[2]ePSM Medical Data Page'!$CM$125</definedName>
    <definedName name="aex_Tier2_paid_amt_misc_med_curr" localSheetId="4" hidden="1">'[2]ePSM Medical Data Page'!$CM$125</definedName>
    <definedName name="aex_Tier2_paid_amt_misc_med_curr" hidden="1">'[2]ePSM Medical Data Page'!$CM$125</definedName>
    <definedName name="aex_Tier2_paid_amt_off_surgeries_curr" localSheetId="5" hidden="1">'[2]ePSM Medical Data Page'!$CM$69</definedName>
    <definedName name="aex_Tier2_paid_amt_off_surgeries_curr" localSheetId="4" hidden="1">'[2]ePSM Medical Data Page'!$CM$69</definedName>
    <definedName name="aex_Tier2_paid_amt_off_surgeries_curr" hidden="1">'[2]ePSM Medical Data Page'!$CM$69</definedName>
    <definedName name="aex_Tier2_paid_amt_other_spec_off_visits_curr" localSheetId="5" hidden="1">'[2]ePSM Medical Data Page'!$CM$37</definedName>
    <definedName name="aex_Tier2_paid_amt_other_spec_off_visits_curr" localSheetId="4" hidden="1">'[2]ePSM Medical Data Page'!$CM$37</definedName>
    <definedName name="aex_Tier2_paid_amt_other_spec_off_visits_curr" hidden="1">'[2]ePSM Medical Data Page'!$CM$37</definedName>
    <definedName name="aex_Tier2_paid_amt_primary_off_visits_curr" localSheetId="5" hidden="1">'[2]ePSM Medical Data Page'!$CM$45</definedName>
    <definedName name="aex_Tier2_paid_amt_primary_off_visits_curr" localSheetId="4" hidden="1">'[2]ePSM Medical Data Page'!$CM$45</definedName>
    <definedName name="aex_Tier2_paid_amt_primary_off_visits_curr" hidden="1">'[2]ePSM Medical Data Page'!$CM$45</definedName>
    <definedName name="aex_Tier2_paid_amt_radiology_services_curr" localSheetId="5" hidden="1">'[2]ePSM Medical Data Page'!$CM$85</definedName>
    <definedName name="aex_Tier2_paid_amt_radiology_services_curr" localSheetId="4" hidden="1">'[2]ePSM Medical Data Page'!$CM$85</definedName>
    <definedName name="aex_Tier2_paid_amt_radiology_services_curr" hidden="1">'[2]ePSM Medical Data Page'!$CM$85</definedName>
    <definedName name="aex_Tier2_paid_amt_spec_off_visits_curr" localSheetId="5" hidden="1">'[2]ePSM Medical Data Page'!$CM$29</definedName>
    <definedName name="aex_Tier2_paid_amt_spec_off_visits_curr" localSheetId="4" hidden="1">'[2]ePSM Medical Data Page'!$CM$29</definedName>
    <definedName name="aex_Tier2_paid_amt_spec_off_visits_curr" hidden="1">'[2]ePSM Medical Data Page'!$CM$29</definedName>
    <definedName name="aex_tier2_paid_amt_tot_curr" localSheetId="5" hidden="1">'[2]ePSM Medical Data Page'!$CY$5</definedName>
    <definedName name="aex_tier2_paid_amt_tot_curr" localSheetId="4" hidden="1">'[2]ePSM Medical Data Page'!$CY$5</definedName>
    <definedName name="aex_tier2_paid_amt_tot_curr" hidden="1">'[2]ePSM Medical Data Page'!$CY$5</definedName>
    <definedName name="aex_Tier2_paid_amt_total_curr" localSheetId="5" hidden="1">'[2]ePSM Medical Data Page'!$CM$133</definedName>
    <definedName name="aex_Tier2_paid_amt_total_curr" localSheetId="4" hidden="1">'[2]ePSM Medical Data Page'!$CM$133</definedName>
    <definedName name="aex_Tier2_paid_amt_total_curr" hidden="1">'[2]ePSM Medical Data Page'!$CM$133</definedName>
    <definedName name="aex_Tier2_Util_amb_surgeries_curr" localSheetId="5" hidden="1">'[2]ePSM Medical Data Page'!$CM$62</definedName>
    <definedName name="aex_Tier2_Util_amb_surgeries_curr" localSheetId="4" hidden="1">'[2]ePSM Medical Data Page'!$CM$62</definedName>
    <definedName name="aex_Tier2_Util_amb_surgeries_curr" hidden="1">'[2]ePSM Medical Data Page'!$CM$62</definedName>
    <definedName name="aex_Tier2_Util_amb_visits_curr" localSheetId="5" hidden="1">'[2]ePSM Medical Data Page'!$CM$14</definedName>
    <definedName name="aex_Tier2_Util_amb_visits_curr" localSheetId="4" hidden="1">'[2]ePSM Medical Data Page'!$CM$14</definedName>
    <definedName name="aex_Tier2_Util_amb_visits_curr" hidden="1">'[2]ePSM Medical Data Page'!$CM$14</definedName>
    <definedName name="aex_Tier2_Util_er_visits_curr" localSheetId="5" hidden="1">'[2]ePSM Medical Data Page'!$CM$22</definedName>
    <definedName name="aex_Tier2_Util_er_visits_curr" localSheetId="4" hidden="1">'[2]ePSM Medical Data Page'!$CM$22</definedName>
    <definedName name="aex_Tier2_Util_er_visits_curr" hidden="1">'[2]ePSM Medical Data Page'!$CM$22</definedName>
    <definedName name="aex_Tier2_Util_home_health_visits_curr" localSheetId="5" hidden="1">'[2]ePSM Medical Data Page'!$CM$102</definedName>
    <definedName name="aex_Tier2_Util_home_health_visits_curr" localSheetId="4" hidden="1">'[2]ePSM Medical Data Page'!$CM$102</definedName>
    <definedName name="aex_Tier2_Util_home_health_visits_curr" hidden="1">'[2]ePSM Medical Data Page'!$CM$102</definedName>
    <definedName name="aex_Tier2_Util_inp_days_curr" localSheetId="5" hidden="1">'[2]ePSM Medical Data Page'!$CM$6</definedName>
    <definedName name="aex_Tier2_Util_inp_days_curr" localSheetId="4" hidden="1">'[2]ePSM Medical Data Page'!$CM$6</definedName>
    <definedName name="aex_Tier2_Util_inp_days_curr" hidden="1">'[2]ePSM Medical Data Page'!$CM$6</definedName>
    <definedName name="aex_Tier2_Util_inp_surgeries_curr" localSheetId="5" hidden="1">'[2]ePSM Medical Data Page'!$CM$54</definedName>
    <definedName name="aex_Tier2_Util_inp_surgeries_curr" localSheetId="4" hidden="1">'[2]ePSM Medical Data Page'!$CM$54</definedName>
    <definedName name="aex_Tier2_Util_inp_surgeries_curr" hidden="1">'[2]ePSM Medical Data Page'!$CM$54</definedName>
    <definedName name="aex_Tier2_Util_lab_services_curr" localSheetId="5" hidden="1">'[2]ePSM Medical Data Page'!$CM$94</definedName>
    <definedName name="aex_Tier2_Util_lab_services_curr" localSheetId="4" hidden="1">'[2]ePSM Medical Data Page'!$CM$94</definedName>
    <definedName name="aex_Tier2_Util_lab_services_curr" hidden="1">'[2]ePSM Medical Data Page'!$CM$94</definedName>
    <definedName name="aex_Tier2_Util_med_rx_curr" localSheetId="5" hidden="1">'[2]ePSM Medical Data Page'!$CM$118</definedName>
    <definedName name="aex_Tier2_Util_med_rx_curr" localSheetId="4" hidden="1">'[2]ePSM Medical Data Page'!$CM$118</definedName>
    <definedName name="aex_Tier2_Util_med_rx_curr" hidden="1">'[2]ePSM Medical Data Page'!$CM$118</definedName>
    <definedName name="aex_Tier2_Util_med_services_visits_curr" localSheetId="5" hidden="1">'[2]ePSM Medical Data Page'!$CM$78</definedName>
    <definedName name="aex_Tier2_Util_med_services_visits_curr" localSheetId="4" hidden="1">'[2]ePSM Medical Data Page'!$CM$78</definedName>
    <definedName name="aex_Tier2_Util_med_services_visits_curr" hidden="1">'[2]ePSM Medical Data Page'!$CM$78</definedName>
    <definedName name="aex_Tier2_Util_mental_health_visits_curr" localSheetId="5" hidden="1">'[2]ePSM Medical Data Page'!$CM$110</definedName>
    <definedName name="aex_Tier2_Util_mental_health_visits_curr" localSheetId="4" hidden="1">'[2]ePSM Medical Data Page'!$CM$110</definedName>
    <definedName name="aex_Tier2_Util_mental_health_visits_curr" hidden="1">'[2]ePSM Medical Data Page'!$CM$110</definedName>
    <definedName name="aex_Tier2_Util_misc_med_curr" localSheetId="5" hidden="1">'[2]ePSM Medical Data Page'!$CM$126</definedName>
    <definedName name="aex_Tier2_Util_misc_med_curr" localSheetId="4" hidden="1">'[2]ePSM Medical Data Page'!$CM$126</definedName>
    <definedName name="aex_Tier2_Util_misc_med_curr" hidden="1">'[2]ePSM Medical Data Page'!$CM$126</definedName>
    <definedName name="aex_Tier2_Util_off_surgeries_curr" localSheetId="5" hidden="1">'[2]ePSM Medical Data Page'!$CM$70</definedName>
    <definedName name="aex_Tier2_Util_off_surgeries_curr" localSheetId="4" hidden="1">'[2]ePSM Medical Data Page'!$CM$70</definedName>
    <definedName name="aex_Tier2_Util_off_surgeries_curr" hidden="1">'[2]ePSM Medical Data Page'!$CM$70</definedName>
    <definedName name="aex_Tier2_Util_other_spec_off_visits_curr" localSheetId="5" hidden="1">'[2]ePSM Medical Data Page'!$CM$38</definedName>
    <definedName name="aex_Tier2_Util_other_spec_off_visits_curr" localSheetId="4" hidden="1">'[2]ePSM Medical Data Page'!$CM$38</definedName>
    <definedName name="aex_Tier2_Util_other_spec_off_visits_curr" hidden="1">'[2]ePSM Medical Data Page'!$CM$38</definedName>
    <definedName name="aex_Tier2_Util_primary_off_visits_curr" localSheetId="5" hidden="1">'[2]ePSM Medical Data Page'!$CM$46</definedName>
    <definedName name="aex_Tier2_Util_primary_off_visits_curr" localSheetId="4" hidden="1">'[2]ePSM Medical Data Page'!$CM$46</definedName>
    <definedName name="aex_Tier2_Util_primary_off_visits_curr" hidden="1">'[2]ePSM Medical Data Page'!$CM$46</definedName>
    <definedName name="aex_Tier2_Util_radiology_services_curr" localSheetId="5" hidden="1">'[2]ePSM Medical Data Page'!$CM$86</definedName>
    <definedName name="aex_Tier2_Util_radiology_services_curr" localSheetId="4" hidden="1">'[2]ePSM Medical Data Page'!$CM$86</definedName>
    <definedName name="aex_Tier2_Util_radiology_services_curr" hidden="1">'[2]ePSM Medical Data Page'!$CM$86</definedName>
    <definedName name="aex_Tier2_Util_spec_off_visits_curr" localSheetId="5" hidden="1">'[2]ePSM Medical Data Page'!$CM$30</definedName>
    <definedName name="aex_Tier2_Util_spec_off_visits_curr" localSheetId="4" hidden="1">'[2]ePSM Medical Data Page'!$CM$30</definedName>
    <definedName name="aex_Tier2_Util_spec_off_visits_curr" hidden="1">'[2]ePSM Medical Data Page'!$CM$30</definedName>
    <definedName name="aex_Tier2_Util_total_curr" localSheetId="5" hidden="1">'[2]ePSM Medical Data Page'!$CM$134</definedName>
    <definedName name="aex_Tier2_Util_total_curr" localSheetId="4" hidden="1">'[2]ePSM Medical Data Page'!$CM$134</definedName>
    <definedName name="aex_Tier2_Util_total_curr" hidden="1">'[2]ePSM Medical Data Page'!$CM$134</definedName>
    <definedName name="aex_tier2_utlilization_tot_curr" localSheetId="5" hidden="1">'[2]ePSM Medical Data Page'!$CY$6</definedName>
    <definedName name="aex_tier2_utlilization_tot_curr" localSheetId="4" hidden="1">'[2]ePSM Medical Data Page'!$CY$6</definedName>
    <definedName name="aex_tier2_utlilization_tot_curr" hidden="1">'[2]ePSM Medical Data Page'!$CY$6</definedName>
    <definedName name="aex_Tier3_Amb_Paid_Amt_curr" localSheetId="5" hidden="1">'[2]ePSM Medical Data Page'!$CG$14</definedName>
    <definedName name="aex_Tier3_Amb_Paid_Amt_curr" localSheetId="4" hidden="1">'[2]ePSM Medical Data Page'!$CG$14</definedName>
    <definedName name="aex_Tier3_Amb_Paid_Amt_curr" hidden="1">'[2]ePSM Medical Data Page'!$CG$14</definedName>
    <definedName name="aex_Tier3_Claimants_curr" localSheetId="5" hidden="1">'[2]ePSM Medical Data Page'!$CG$11</definedName>
    <definedName name="aex_Tier3_Claimants_curr" localSheetId="4" hidden="1">'[2]ePSM Medical Data Page'!$CG$11</definedName>
    <definedName name="aex_Tier3_Claimants_curr" hidden="1">'[2]ePSM Medical Data Page'!$CG$11</definedName>
    <definedName name="aex_Tier3_Inp_Paid_Amt_curr" localSheetId="5" hidden="1">'[2]ePSM Medical Data Page'!$CG$13</definedName>
    <definedName name="aex_Tier3_Inp_Paid_Amt_curr" localSheetId="4" hidden="1">'[2]ePSM Medical Data Page'!$CG$13</definedName>
    <definedName name="aex_Tier3_Inp_Paid_Amt_curr" hidden="1">'[2]ePSM Medical Data Page'!$CG$13</definedName>
    <definedName name="aex_Tier3_paid_amt_amb_surgeries_curr" localSheetId="5" hidden="1">'[2]ePSM Medical Data Page'!$CM$63</definedName>
    <definedName name="aex_Tier3_paid_amt_amb_surgeries_curr" localSheetId="4" hidden="1">'[2]ePSM Medical Data Page'!$CM$63</definedName>
    <definedName name="aex_Tier3_paid_amt_amb_surgeries_curr" hidden="1">'[2]ePSM Medical Data Page'!$CM$63</definedName>
    <definedName name="aex_Tier3_paid_amt_amb_visits_curr" localSheetId="5" hidden="1">'[2]ePSM Medical Data Page'!$CM$15</definedName>
    <definedName name="aex_Tier3_paid_amt_amb_visits_curr" localSheetId="4" hidden="1">'[2]ePSM Medical Data Page'!$CM$15</definedName>
    <definedName name="aex_Tier3_paid_amt_amb_visits_curr" hidden="1">'[2]ePSM Medical Data Page'!$CM$15</definedName>
    <definedName name="aex_Tier3_Paid_Amt_curr" localSheetId="5" hidden="1">'[2]ePSM Medical Data Page'!$CG$12</definedName>
    <definedName name="aex_Tier3_Paid_Amt_curr" localSheetId="4" hidden="1">'[2]ePSM Medical Data Page'!$CG$12</definedName>
    <definedName name="aex_Tier3_Paid_Amt_curr" hidden="1">'[2]ePSM Medical Data Page'!$CG$12</definedName>
    <definedName name="aex_Tier3_paid_amt_er_visits_curr" localSheetId="5" hidden="1">'[2]ePSM Medical Data Page'!$CM$23</definedName>
    <definedName name="aex_Tier3_paid_amt_er_visits_curr" localSheetId="4" hidden="1">'[2]ePSM Medical Data Page'!$CM$23</definedName>
    <definedName name="aex_Tier3_paid_amt_er_visits_curr" hidden="1">'[2]ePSM Medical Data Page'!$CM$23</definedName>
    <definedName name="aex_Tier3_paid_amt_home_health_visits_curr" localSheetId="5" hidden="1">'[2]ePSM Medical Data Page'!$CM$103</definedName>
    <definedName name="aex_Tier3_paid_amt_home_health_visits_curr" localSheetId="4" hidden="1">'[2]ePSM Medical Data Page'!$CM$103</definedName>
    <definedName name="aex_Tier3_paid_amt_home_health_visits_curr" hidden="1">'[2]ePSM Medical Data Page'!$CM$103</definedName>
    <definedName name="aex_Tier3_paid_amt_inp_days_curr" localSheetId="5" hidden="1">'[2]ePSM Medical Data Page'!$CM$7</definedName>
    <definedName name="aex_Tier3_paid_amt_inp_days_curr" localSheetId="4" hidden="1">'[2]ePSM Medical Data Page'!$CM$7</definedName>
    <definedName name="aex_Tier3_paid_amt_inp_days_curr" hidden="1">'[2]ePSM Medical Data Page'!$CM$7</definedName>
    <definedName name="aex_Tier3_paid_amt_inp_surgeries_curr" localSheetId="5" hidden="1">'[2]ePSM Medical Data Page'!$CM$55</definedName>
    <definedName name="aex_Tier3_paid_amt_inp_surgeries_curr" localSheetId="4" hidden="1">'[2]ePSM Medical Data Page'!$CM$55</definedName>
    <definedName name="aex_Tier3_paid_amt_inp_surgeries_curr" hidden="1">'[2]ePSM Medical Data Page'!$CM$55</definedName>
    <definedName name="aex_Tier3_paid_amt_lab_services_curr" localSheetId="5" hidden="1">'[2]ePSM Medical Data Page'!$CM$95</definedName>
    <definedName name="aex_Tier3_paid_amt_lab_services_curr" localSheetId="4" hidden="1">'[2]ePSM Medical Data Page'!$CM$95</definedName>
    <definedName name="aex_Tier3_paid_amt_lab_services_curr" hidden="1">'[2]ePSM Medical Data Page'!$CM$95</definedName>
    <definedName name="aex_Tier3_paid_amt_med_rx_curr" localSheetId="5" hidden="1">'[2]ePSM Medical Data Page'!$CM$119</definedName>
    <definedName name="aex_Tier3_paid_amt_med_rx_curr" localSheetId="4" hidden="1">'[2]ePSM Medical Data Page'!$CM$119</definedName>
    <definedName name="aex_Tier3_paid_amt_med_rx_curr" hidden="1">'[2]ePSM Medical Data Page'!$CM$119</definedName>
    <definedName name="aex_Tier3_paid_amt_med_services_visits_curr" localSheetId="5" hidden="1">'[2]ePSM Medical Data Page'!$CM$79</definedName>
    <definedName name="aex_Tier3_paid_amt_med_services_visits_curr" localSheetId="4" hidden="1">'[2]ePSM Medical Data Page'!$CM$79</definedName>
    <definedName name="aex_Tier3_paid_amt_med_services_visits_curr" hidden="1">'[2]ePSM Medical Data Page'!$CM$79</definedName>
    <definedName name="aex_Tier3_paid_amt_mental_health_visits_curr" localSheetId="5" hidden="1">'[2]ePSM Medical Data Page'!$CM$111</definedName>
    <definedName name="aex_Tier3_paid_amt_mental_health_visits_curr" localSheetId="4" hidden="1">'[2]ePSM Medical Data Page'!$CM$111</definedName>
    <definedName name="aex_Tier3_paid_amt_mental_health_visits_curr" hidden="1">'[2]ePSM Medical Data Page'!$CM$111</definedName>
    <definedName name="aex_Tier3_paid_amt_misc_med_curr" localSheetId="5" hidden="1">'[2]ePSM Medical Data Page'!$CM$127</definedName>
    <definedName name="aex_Tier3_paid_amt_misc_med_curr" localSheetId="4" hidden="1">'[2]ePSM Medical Data Page'!$CM$127</definedName>
    <definedName name="aex_Tier3_paid_amt_misc_med_curr" hidden="1">'[2]ePSM Medical Data Page'!$CM$127</definedName>
    <definedName name="aex_Tier3_paid_amt_off_surgeries_curr" localSheetId="5" hidden="1">'[2]ePSM Medical Data Page'!$CM$71</definedName>
    <definedName name="aex_Tier3_paid_amt_off_surgeries_curr" localSheetId="4" hidden="1">'[2]ePSM Medical Data Page'!$CM$71</definedName>
    <definedName name="aex_Tier3_paid_amt_off_surgeries_curr" hidden="1">'[2]ePSM Medical Data Page'!$CM$71</definedName>
    <definedName name="aex_Tier3_paid_amt_other_spec_off_visits_curr" localSheetId="5" hidden="1">'[2]ePSM Medical Data Page'!$CM$39</definedName>
    <definedName name="aex_Tier3_paid_amt_other_spec_off_visits_curr" localSheetId="4" hidden="1">'[2]ePSM Medical Data Page'!$CM$39</definedName>
    <definedName name="aex_Tier3_paid_amt_other_spec_off_visits_curr" hidden="1">'[2]ePSM Medical Data Page'!$CM$39</definedName>
    <definedName name="aex_Tier3_paid_amt_primary_off_visits_curr" localSheetId="5" hidden="1">'[2]ePSM Medical Data Page'!$CM$47</definedName>
    <definedName name="aex_Tier3_paid_amt_primary_off_visits_curr" localSheetId="4" hidden="1">'[2]ePSM Medical Data Page'!$CM$47</definedName>
    <definedName name="aex_Tier3_paid_amt_primary_off_visits_curr" hidden="1">'[2]ePSM Medical Data Page'!$CM$47</definedName>
    <definedName name="aex_Tier3_paid_amt_radiology_services_curr" localSheetId="5" hidden="1">'[2]ePSM Medical Data Page'!$CM$87</definedName>
    <definedName name="aex_Tier3_paid_amt_radiology_services_curr" localSheetId="4" hidden="1">'[2]ePSM Medical Data Page'!$CM$87</definedName>
    <definedName name="aex_Tier3_paid_amt_radiology_services_curr" hidden="1">'[2]ePSM Medical Data Page'!$CM$87</definedName>
    <definedName name="aex_Tier3_paid_amt_spec_off_visits_curr" localSheetId="5" hidden="1">'[2]ePSM Medical Data Page'!$CM$31</definedName>
    <definedName name="aex_Tier3_paid_amt_spec_off_visits_curr" localSheetId="4" hidden="1">'[2]ePSM Medical Data Page'!$CM$31</definedName>
    <definedName name="aex_Tier3_paid_amt_spec_off_visits_curr" hidden="1">'[2]ePSM Medical Data Page'!$CM$31</definedName>
    <definedName name="aex_tier3_paid_amt_tot_curr" localSheetId="5" hidden="1">'[2]ePSM Medical Data Page'!$CY$7</definedName>
    <definedName name="aex_tier3_paid_amt_tot_curr" localSheetId="4" hidden="1">'[2]ePSM Medical Data Page'!$CY$7</definedName>
    <definedName name="aex_tier3_paid_amt_tot_curr" hidden="1">'[2]ePSM Medical Data Page'!$CY$7</definedName>
    <definedName name="aex_Tier3_paid_amt_total_curr" localSheetId="5" hidden="1">'[2]ePSM Medical Data Page'!$CM$135</definedName>
    <definedName name="aex_Tier3_paid_amt_total_curr" localSheetId="4" hidden="1">'[2]ePSM Medical Data Page'!$CM$135</definedName>
    <definedName name="aex_Tier3_paid_amt_total_curr" hidden="1">'[2]ePSM Medical Data Page'!$CM$135</definedName>
    <definedName name="aex_Tier3_Util_amb_surgeries_curr" localSheetId="5" hidden="1">'[2]ePSM Medical Data Page'!$CM$64</definedName>
    <definedName name="aex_Tier3_Util_amb_surgeries_curr" localSheetId="4" hidden="1">'[2]ePSM Medical Data Page'!$CM$64</definedName>
    <definedName name="aex_Tier3_Util_amb_surgeries_curr" hidden="1">'[2]ePSM Medical Data Page'!$CM$64</definedName>
    <definedName name="aex_Tier3_Util_amb_visits_curr" localSheetId="5" hidden="1">'[2]ePSM Medical Data Page'!$CM$16</definedName>
    <definedName name="aex_Tier3_Util_amb_visits_curr" localSheetId="4" hidden="1">'[2]ePSM Medical Data Page'!$CM$16</definedName>
    <definedName name="aex_Tier3_Util_amb_visits_curr" hidden="1">'[2]ePSM Medical Data Page'!$CM$16</definedName>
    <definedName name="aex_Tier3_Util_er_visits_curr" localSheetId="5" hidden="1">'[2]ePSM Medical Data Page'!$CM$24</definedName>
    <definedName name="aex_Tier3_Util_er_visits_curr" localSheetId="4" hidden="1">'[2]ePSM Medical Data Page'!$CM$24</definedName>
    <definedName name="aex_Tier3_Util_er_visits_curr" hidden="1">'[2]ePSM Medical Data Page'!$CM$24</definedName>
    <definedName name="aex_Tier3_Util_home_health_visits_curr" localSheetId="5" hidden="1">'[2]ePSM Medical Data Page'!$CM$104</definedName>
    <definedName name="aex_Tier3_Util_home_health_visits_curr" localSheetId="4" hidden="1">'[2]ePSM Medical Data Page'!$CM$104</definedName>
    <definedName name="aex_Tier3_Util_home_health_visits_curr" hidden="1">'[2]ePSM Medical Data Page'!$CM$104</definedName>
    <definedName name="aex_Tier3_Util_inp_days_curr" localSheetId="5" hidden="1">'[2]ePSM Medical Data Page'!$CM$8</definedName>
    <definedName name="aex_Tier3_Util_inp_days_curr" localSheetId="4" hidden="1">'[2]ePSM Medical Data Page'!$CM$8</definedName>
    <definedName name="aex_Tier3_Util_inp_days_curr" hidden="1">'[2]ePSM Medical Data Page'!$CM$8</definedName>
    <definedName name="aex_Tier3_Util_inp_surgeries_curr" localSheetId="5" hidden="1">'[2]ePSM Medical Data Page'!$CM$56</definedName>
    <definedName name="aex_Tier3_Util_inp_surgeries_curr" localSheetId="4" hidden="1">'[2]ePSM Medical Data Page'!$CM$56</definedName>
    <definedName name="aex_Tier3_Util_inp_surgeries_curr" hidden="1">'[2]ePSM Medical Data Page'!$CM$56</definedName>
    <definedName name="aex_Tier3_Util_lab_services_curr" localSheetId="5" hidden="1">'[2]ePSM Medical Data Page'!$CM$96</definedName>
    <definedName name="aex_Tier3_Util_lab_services_curr" localSheetId="4" hidden="1">'[2]ePSM Medical Data Page'!$CM$96</definedName>
    <definedName name="aex_Tier3_Util_lab_services_curr" hidden="1">'[2]ePSM Medical Data Page'!$CM$96</definedName>
    <definedName name="aex_Tier3_Util_med_rx_curr" localSheetId="5" hidden="1">'[2]ePSM Medical Data Page'!$CM$120</definedName>
    <definedName name="aex_Tier3_Util_med_rx_curr" localSheetId="4" hidden="1">'[2]ePSM Medical Data Page'!$CM$120</definedName>
    <definedName name="aex_Tier3_Util_med_rx_curr" hidden="1">'[2]ePSM Medical Data Page'!$CM$120</definedName>
    <definedName name="aex_Tier3_Util_med_services_visits_curr" localSheetId="5" hidden="1">'[2]ePSM Medical Data Page'!$CM$80</definedName>
    <definedName name="aex_Tier3_Util_med_services_visits_curr" localSheetId="4" hidden="1">'[2]ePSM Medical Data Page'!$CM$80</definedName>
    <definedName name="aex_Tier3_Util_med_services_visits_curr" hidden="1">'[2]ePSM Medical Data Page'!$CM$80</definedName>
    <definedName name="aex_Tier3_Util_mental_health_visits_curr" localSheetId="5" hidden="1">'[2]ePSM Medical Data Page'!$CM$112</definedName>
    <definedName name="aex_Tier3_Util_mental_health_visits_curr" localSheetId="4" hidden="1">'[2]ePSM Medical Data Page'!$CM$112</definedName>
    <definedName name="aex_Tier3_Util_mental_health_visits_curr" hidden="1">'[2]ePSM Medical Data Page'!$CM$112</definedName>
    <definedName name="aex_Tier3_Util_misc_med_curr" localSheetId="5" hidden="1">'[2]ePSM Medical Data Page'!$CM$128</definedName>
    <definedName name="aex_Tier3_Util_misc_med_curr" localSheetId="4" hidden="1">'[2]ePSM Medical Data Page'!$CM$128</definedName>
    <definedName name="aex_Tier3_Util_misc_med_curr" hidden="1">'[2]ePSM Medical Data Page'!$CM$128</definedName>
    <definedName name="aex_Tier3_Util_off_surgeries_curr" localSheetId="5" hidden="1">'[2]ePSM Medical Data Page'!$CM$72</definedName>
    <definedName name="aex_Tier3_Util_off_surgeries_curr" localSheetId="4" hidden="1">'[2]ePSM Medical Data Page'!$CM$72</definedName>
    <definedName name="aex_Tier3_Util_off_surgeries_curr" hidden="1">'[2]ePSM Medical Data Page'!$CM$72</definedName>
    <definedName name="aex_Tier3_Util_other_spec_off_visits_curr" localSheetId="5" hidden="1">'[2]ePSM Medical Data Page'!$CM$40</definedName>
    <definedName name="aex_Tier3_Util_other_spec_off_visits_curr" localSheetId="4" hidden="1">'[2]ePSM Medical Data Page'!$CM$40</definedName>
    <definedName name="aex_Tier3_Util_other_spec_off_visits_curr" hidden="1">'[2]ePSM Medical Data Page'!$CM$40</definedName>
    <definedName name="aex_Tier3_Util_primary_off_visits_curr" localSheetId="5" hidden="1">'[2]ePSM Medical Data Page'!$CM$48</definedName>
    <definedName name="aex_Tier3_Util_primary_off_visits_curr" localSheetId="4" hidden="1">'[2]ePSM Medical Data Page'!$CM$48</definedName>
    <definedName name="aex_Tier3_Util_primary_off_visits_curr" hidden="1">'[2]ePSM Medical Data Page'!$CM$48</definedName>
    <definedName name="aex_Tier3_Util_radiology_services_curr" localSheetId="5" hidden="1">'[2]ePSM Medical Data Page'!$CM$88</definedName>
    <definedName name="aex_Tier3_Util_radiology_services_curr" localSheetId="4" hidden="1">'[2]ePSM Medical Data Page'!$CM$88</definedName>
    <definedName name="aex_Tier3_Util_radiology_services_curr" hidden="1">'[2]ePSM Medical Data Page'!$CM$88</definedName>
    <definedName name="aex_Tier3_Util_spec_off_visits_curr" localSheetId="5" hidden="1">'[2]ePSM Medical Data Page'!$CM$32</definedName>
    <definedName name="aex_Tier3_Util_spec_off_visits_curr" localSheetId="4" hidden="1">'[2]ePSM Medical Data Page'!$CM$32</definedName>
    <definedName name="aex_Tier3_Util_spec_off_visits_curr" hidden="1">'[2]ePSM Medical Data Page'!$CM$32</definedName>
    <definedName name="aex_Tier3_Util_total_curr" localSheetId="5" hidden="1">'[2]ePSM Medical Data Page'!$CM$136</definedName>
    <definedName name="aex_Tier3_Util_total_curr" localSheetId="4" hidden="1">'[2]ePSM Medical Data Page'!$CM$136</definedName>
    <definedName name="aex_Tier3_Util_total_curr" hidden="1">'[2]ePSM Medical Data Page'!$CM$136</definedName>
    <definedName name="aex_tier3_utlilization_tot_curr" localSheetId="5" hidden="1">'[2]ePSM Medical Data Page'!$CY$8</definedName>
    <definedName name="aex_tier3_utlilization_tot_curr" localSheetId="4" hidden="1">'[2]ePSM Medical Data Page'!$CY$8</definedName>
    <definedName name="aex_tier3_utlilization_tot_curr" hidden="1">'[2]ePSM Medical Data Page'!$CY$8</definedName>
    <definedName name="aex_TOT_Amb_Paid_Amt_curr" localSheetId="5" hidden="1">'[2]ePSM Medical Data Page'!$CG$22</definedName>
    <definedName name="aex_TOT_Amb_Paid_Amt_curr" localSheetId="4" hidden="1">'[2]ePSM Medical Data Page'!$CG$22</definedName>
    <definedName name="aex_TOT_Amb_Paid_Amt_curr" hidden="1">'[2]ePSM Medical Data Page'!$CG$22</definedName>
    <definedName name="aex_TOT_Claimants_curr" localSheetId="5" hidden="1">'[2]ePSM Medical Data Page'!$CG$19</definedName>
    <definedName name="aex_TOT_Claimants_curr" localSheetId="4" hidden="1">'[2]ePSM Medical Data Page'!$CG$19</definedName>
    <definedName name="aex_TOT_Claimants_curr" hidden="1">'[2]ePSM Medical Data Page'!$CG$19</definedName>
    <definedName name="aex_TOT_Inp_Paid_Amt_curr" localSheetId="5" hidden="1">'[2]ePSM Medical Data Page'!$CG$21</definedName>
    <definedName name="aex_TOT_Inp_Paid_Amt_curr" localSheetId="4" hidden="1">'[2]ePSM Medical Data Page'!$CG$21</definedName>
    <definedName name="aex_TOT_Inp_Paid_Amt_curr" hidden="1">'[2]ePSM Medical Data Page'!$CG$21</definedName>
    <definedName name="aex_TOT_Paid_Amt_curr" localSheetId="5" hidden="1">'[2]ePSM Medical Data Page'!$CG$20</definedName>
    <definedName name="aex_TOT_Paid_Amt_curr" localSheetId="4" hidden="1">'[2]ePSM Medical Data Page'!$CG$20</definedName>
    <definedName name="aex_TOT_Paid_Amt_curr" hidden="1">'[2]ePSM Medical Data Page'!$CG$20</definedName>
    <definedName name="agilent" localSheetId="5" hidden="1">{#N/A,#N/A,TRUE,"Medical Summary";#N/A,#N/A,TRUE,"Medical";#N/A,#N/A,TRUE,"Comparison to Budget";#N/A,#N/A,TRUE,"Dental Summary";#N/A,#N/A,TRUE,"Dental";#N/A,#N/A,TRUE,"STD Summary";#N/A,#N/A,TRUE,"STD";#N/A,#N/A,TRUE,"Comparison to Budget";#N/A,#N/A,TRUE,"Comparison To State of Alaska"}</definedName>
    <definedName name="agilent" localSheetId="4" hidden="1">{#N/A,#N/A,TRUE,"Medical Summary";#N/A,#N/A,TRUE,"Medical";#N/A,#N/A,TRUE,"Comparison to Budget";#N/A,#N/A,TRUE,"Dental Summary";#N/A,#N/A,TRUE,"Dental";#N/A,#N/A,TRUE,"STD Summary";#N/A,#N/A,TRUE,"STD";#N/A,#N/A,TRUE,"Comparison to Budget";#N/A,#N/A,TRUE,"Comparison To State of Alaska"}</definedName>
    <definedName name="agilent" localSheetId="7" hidden="1">{#N/A,#N/A,TRUE,"Medical Summary";#N/A,#N/A,TRUE,"Medical";#N/A,#N/A,TRUE,"Comparison to Budget";#N/A,#N/A,TRUE,"Dental Summary";#N/A,#N/A,TRUE,"Dental";#N/A,#N/A,TRUE,"STD Summary";#N/A,#N/A,TRUE,"STD";#N/A,#N/A,TRUE,"Comparison to Budget";#N/A,#N/A,TRUE,"Comparison To State of Alaska"}</definedName>
    <definedName name="agilent" hidden="1">{#N/A,#N/A,TRUE,"Medical Summary";#N/A,#N/A,TRUE,"Medical";#N/A,#N/A,TRUE,"Comparison to Budget";#N/A,#N/A,TRUE,"Dental Summary";#N/A,#N/A,TRUE,"Dental";#N/A,#N/A,TRUE,"STD Summary";#N/A,#N/A,TRUE,"STD";#N/A,#N/A,TRUE,"Comparison to Budget";#N/A,#N/A,TRUE,"Comparison To State of Alaska"}</definedName>
    <definedName name="agilent1" localSheetId="5" hidden="1">{#N/A,#N/A,TRUE,"Medical Summary";#N/A,#N/A,TRUE,"Medical";#N/A,#N/A,TRUE,"Comparison to Budget";#N/A,#N/A,TRUE,"Dental Summary";#N/A,#N/A,TRUE,"Dental";#N/A,#N/A,TRUE,"STD Summary";#N/A,#N/A,TRUE,"STD";#N/A,#N/A,TRUE,"Comparison to Budget";#N/A,#N/A,TRUE,"Comparison To State of Alaska"}</definedName>
    <definedName name="agilent1" localSheetId="4" hidden="1">{#N/A,#N/A,TRUE,"Medical Summary";#N/A,#N/A,TRUE,"Medical";#N/A,#N/A,TRUE,"Comparison to Budget";#N/A,#N/A,TRUE,"Dental Summary";#N/A,#N/A,TRUE,"Dental";#N/A,#N/A,TRUE,"STD Summary";#N/A,#N/A,TRUE,"STD";#N/A,#N/A,TRUE,"Comparison to Budget";#N/A,#N/A,TRUE,"Comparison To State of Alaska"}</definedName>
    <definedName name="agilent1" localSheetId="7" hidden="1">{#N/A,#N/A,TRUE,"Medical Summary";#N/A,#N/A,TRUE,"Medical";#N/A,#N/A,TRUE,"Comparison to Budget";#N/A,#N/A,TRUE,"Dental Summary";#N/A,#N/A,TRUE,"Dental";#N/A,#N/A,TRUE,"STD Summary";#N/A,#N/A,TRUE,"STD";#N/A,#N/A,TRUE,"Comparison to Budget";#N/A,#N/A,TRUE,"Comparison To State of Alaska"}</definedName>
    <definedName name="agilent1" hidden="1">{#N/A,#N/A,TRUE,"Medical Summary";#N/A,#N/A,TRUE,"Medical";#N/A,#N/A,TRUE,"Comparison to Budget";#N/A,#N/A,TRUE,"Dental Summary";#N/A,#N/A,TRUE,"Dental";#N/A,#N/A,TRUE,"STD Summary";#N/A,#N/A,TRUE,"STD";#N/A,#N/A,TRUE,"Comparison to Budget";#N/A,#N/A,TRUE,"Comparison To State of Alaska"}</definedName>
    <definedName name="ahf_act_emp_fund_paid_curr" localSheetId="5" hidden="1">'[2]ePSM Medical Data Page'!$DE$3</definedName>
    <definedName name="ahf_act_emp_fund_paid_curr" localSheetId="4" hidden="1">'[2]ePSM Medical Data Page'!$DE$3</definedName>
    <definedName name="ahf_act_emp_fund_paid_curr" hidden="1">'[2]ePSM Medical Data Page'!$DE$3</definedName>
    <definedName name="ahf_act_emp_plus_1_fund_paid_curr" localSheetId="5" hidden="1">'[2]ePSM Medical Data Page'!$DE$4</definedName>
    <definedName name="ahf_act_emp_plus_1_fund_paid_curr" localSheetId="4" hidden="1">'[2]ePSM Medical Data Page'!$DE$4</definedName>
    <definedName name="ahf_act_emp_plus_1_fund_paid_curr" hidden="1">'[2]ePSM Medical Data Page'!$DE$4</definedName>
    <definedName name="ahf_act_emp_plus_2_fund_paid_curr" localSheetId="5" hidden="1">'[2]ePSM Medical Data Page'!$DE$5</definedName>
    <definedName name="ahf_act_emp_plus_2_fund_paid_curr" localSheetId="4" hidden="1">'[2]ePSM Medical Data Page'!$DE$5</definedName>
    <definedName name="ahf_act_emp_plus_2_fund_paid_curr" hidden="1">'[2]ePSM Medical Data Page'!$DE$5</definedName>
    <definedName name="ahf_act_emp_plus_fam_fund_paid_curr" localSheetId="5" hidden="1">'[2]ePSM Medical Data Page'!$DE$6</definedName>
    <definedName name="ahf_act_emp_plus_fam_fund_paid_curr" localSheetId="4" hidden="1">'[2]ePSM Medical Data Page'!$DE$6</definedName>
    <definedName name="ahf_act_emp_plus_fam_fund_paid_curr" hidden="1">'[2]ePSM Medical Data Page'!$DE$6</definedName>
    <definedName name="ahf_act_total_fund_paid_curr" localSheetId="5" hidden="1">'[2]ePSM Medical Data Page'!$DE$7</definedName>
    <definedName name="ahf_act_total_fund_paid_curr" localSheetId="4" hidden="1">'[2]ePSM Medical Data Page'!$DE$7</definedName>
    <definedName name="ahf_act_total_fund_paid_curr" hidden="1">'[2]ePSM Medical Data Page'!$DE$7</definedName>
    <definedName name="AHF_Activity_By_Tier_Range" localSheetId="4" hidden="1">#REF!</definedName>
    <definedName name="AHF_Activity_By_Tier_Range" hidden="1">#REF!</definedName>
    <definedName name="AHF_Activity_Detail_Range" localSheetId="4" hidden="1">#REF!</definedName>
    <definedName name="AHF_Activity_Detail_Range" hidden="1">#REF!</definedName>
    <definedName name="ahf_ahf_paid_amt_female_0_19_curr" localSheetId="5" hidden="1">'[2]ePSM RxClaim Data Page'!$Y$6</definedName>
    <definedName name="ahf_ahf_paid_amt_female_0_19_curr" localSheetId="4" hidden="1">'[2]ePSM RxClaim Data Page'!$Y$6</definedName>
    <definedName name="ahf_ahf_paid_amt_female_0_19_curr" hidden="1">'[2]ePSM RxClaim Data Page'!$Y$6</definedName>
    <definedName name="ahf_ahf_paid_amt_female_20_44_curr" localSheetId="5" hidden="1">'[2]ePSM RxClaim Data Page'!$Y$12</definedName>
    <definedName name="ahf_ahf_paid_amt_female_20_44_curr" localSheetId="4" hidden="1">'[2]ePSM RxClaim Data Page'!$Y$12</definedName>
    <definedName name="ahf_ahf_paid_amt_female_20_44_curr" hidden="1">'[2]ePSM RxClaim Data Page'!$Y$12</definedName>
    <definedName name="ahf_ahf_paid_amt_female_45_64_curr" localSheetId="5" hidden="1">'[2]ePSM RxClaim Data Page'!$Y$18</definedName>
    <definedName name="ahf_ahf_paid_amt_female_45_64_curr" localSheetId="4" hidden="1">'[2]ePSM RxClaim Data Page'!$Y$18</definedName>
    <definedName name="ahf_ahf_paid_amt_female_45_64_curr" hidden="1">'[2]ePSM RxClaim Data Page'!$Y$18</definedName>
    <definedName name="ahf_ahf_paid_amt_female_65_over_curr" localSheetId="5" hidden="1">'[2]ePSM RxClaim Data Page'!$Y$24</definedName>
    <definedName name="ahf_ahf_paid_amt_female_65_over_curr" localSheetId="4" hidden="1">'[2]ePSM RxClaim Data Page'!$Y$24</definedName>
    <definedName name="ahf_ahf_paid_amt_female_65_over_curr" hidden="1">'[2]ePSM RxClaim Data Page'!$Y$24</definedName>
    <definedName name="ahf_ahf_paid_amt_male_0_19_curr" localSheetId="5" hidden="1">'[2]ePSM RxClaim Data Page'!$Y$30</definedName>
    <definedName name="ahf_ahf_paid_amt_male_0_19_curr" localSheetId="4" hidden="1">'[2]ePSM RxClaim Data Page'!$Y$30</definedName>
    <definedName name="ahf_ahf_paid_amt_male_0_19_curr" hidden="1">'[2]ePSM RxClaim Data Page'!$Y$30</definedName>
    <definedName name="ahf_ahf_paid_amt_male_20_44_curr" localSheetId="5" hidden="1">'[2]ePSM RxClaim Data Page'!$Y$36</definedName>
    <definedName name="ahf_ahf_paid_amt_male_20_44_curr" localSheetId="4" hidden="1">'[2]ePSM RxClaim Data Page'!$Y$36</definedName>
    <definedName name="ahf_ahf_paid_amt_male_20_44_curr" hidden="1">'[2]ePSM RxClaim Data Page'!$Y$36</definedName>
    <definedName name="ahf_ahf_paid_amt_male_45_64_curr" localSheetId="5" hidden="1">'[2]ePSM RxClaim Data Page'!$Y$42</definedName>
    <definedName name="ahf_ahf_paid_amt_male_45_64_curr" localSheetId="4" hidden="1">'[2]ePSM RxClaim Data Page'!$Y$42</definedName>
    <definedName name="ahf_ahf_paid_amt_male_45_64_curr" hidden="1">'[2]ePSM RxClaim Data Page'!$Y$42</definedName>
    <definedName name="ahf_ahf_paid_amt_male_65_over_curr" localSheetId="5" hidden="1">'[2]ePSM RxClaim Data Page'!$Y$48</definedName>
    <definedName name="ahf_ahf_paid_amt_male_65_over_curr" localSheetId="4" hidden="1">'[2]ePSM RxClaim Data Page'!$Y$48</definedName>
    <definedName name="ahf_ahf_paid_amt_male_65_over_curr" hidden="1">'[2]ePSM RxClaim Data Page'!$Y$48</definedName>
    <definedName name="ahf_ahf_paid_amt_total_0_19_curr" localSheetId="5" hidden="1">'[2]ePSM RxClaim Data Page'!$Y$78</definedName>
    <definedName name="ahf_ahf_paid_amt_total_0_19_curr" localSheetId="4" hidden="1">'[2]ePSM RxClaim Data Page'!$Y$78</definedName>
    <definedName name="ahf_ahf_paid_amt_total_0_19_curr" hidden="1">'[2]ePSM RxClaim Data Page'!$Y$78</definedName>
    <definedName name="ahf_ahf_paid_amt_total_curr" localSheetId="5" hidden="1">'[2]ePSM RxClaim Data Page'!$Y$78</definedName>
    <definedName name="ahf_ahf_paid_amt_total_curr" localSheetId="4" hidden="1">'[2]ePSM RxClaim Data Page'!$Y$78</definedName>
    <definedName name="ahf_ahf_paid_amt_total_curr" hidden="1">'[2]ePSM RxClaim Data Page'!$Y$78</definedName>
    <definedName name="ahf_ahf_paid_amt_total_prior" localSheetId="5" hidden="1">'[2]ePSM RxClaim Data Page'!$AB$78</definedName>
    <definedName name="ahf_ahf_paid_amt_total_prior" localSheetId="4" hidden="1">'[2]ePSM RxClaim Data Page'!$AB$78</definedName>
    <definedName name="ahf_ahf_paid_amt_total_prior" hidden="1">'[2]ePSM RxClaim Data Page'!$AB$78</definedName>
    <definedName name="ahf_ahf_paid_amt_unknown_0_19_curr" localSheetId="5" hidden="1">'[2]ePSM RxClaim Data Page'!$Y$54</definedName>
    <definedName name="ahf_ahf_paid_amt_unknown_0_19_curr" localSheetId="4" hidden="1">'[2]ePSM RxClaim Data Page'!$Y$54</definedName>
    <definedName name="ahf_ahf_paid_amt_unknown_0_19_curr" hidden="1">'[2]ePSM RxClaim Data Page'!$Y$54</definedName>
    <definedName name="ahf_ahf_paid_amt_unknown_20_44_curr" localSheetId="5" hidden="1">'[2]ePSM RxClaim Data Page'!$Y$60</definedName>
    <definedName name="ahf_ahf_paid_amt_unknown_20_44_curr" localSheetId="4" hidden="1">'[2]ePSM RxClaim Data Page'!$Y$60</definedName>
    <definedName name="ahf_ahf_paid_amt_unknown_20_44_curr" hidden="1">'[2]ePSM RxClaim Data Page'!$Y$60</definedName>
    <definedName name="ahf_ahf_paid_amt_unknown_45_64_curr" localSheetId="5" hidden="1">'[2]ePSM RxClaim Data Page'!$Y$66</definedName>
    <definedName name="ahf_ahf_paid_amt_unknown_45_64_curr" localSheetId="4" hidden="1">'[2]ePSM RxClaim Data Page'!$Y$66</definedName>
    <definedName name="ahf_ahf_paid_amt_unknown_45_64_curr" hidden="1">'[2]ePSM RxClaim Data Page'!$Y$66</definedName>
    <definedName name="ahf_ahf_paid_amt_unknown_65_over_curr" localSheetId="5" hidden="1">'[2]ePSM RxClaim Data Page'!$Y$72</definedName>
    <definedName name="ahf_ahf_paid_amt_unknown_65_over_curr" localSheetId="4" hidden="1">'[2]ePSM RxClaim Data Page'!$Y$72</definedName>
    <definedName name="ahf_ahf_paid_amt_unknown_65_over_curr" hidden="1">'[2]ePSM RxClaim Data Page'!$Y$72</definedName>
    <definedName name="ahf_bnft_plan_paid_amt_female_0_19_curr" localSheetId="5" hidden="1">'[2]ePSM RxClaim Data Page'!$Y$7</definedName>
    <definedName name="ahf_bnft_plan_paid_amt_female_0_19_curr" localSheetId="4" hidden="1">'[2]ePSM RxClaim Data Page'!$Y$7</definedName>
    <definedName name="ahf_bnft_plan_paid_amt_female_0_19_curr" hidden="1">'[2]ePSM RxClaim Data Page'!$Y$7</definedName>
    <definedName name="ahf_bnft_plan_paid_amt_female_20_44_curr" localSheetId="5" hidden="1">'[2]ePSM RxClaim Data Page'!$Y$13</definedName>
    <definedName name="ahf_bnft_plan_paid_amt_female_20_44_curr" localSheetId="4" hidden="1">'[2]ePSM RxClaim Data Page'!$Y$13</definedName>
    <definedName name="ahf_bnft_plan_paid_amt_female_20_44_curr" hidden="1">'[2]ePSM RxClaim Data Page'!$Y$13</definedName>
    <definedName name="ahf_bnft_plan_paid_amt_female_45_64_curr" localSheetId="5" hidden="1">'[2]ePSM RxClaim Data Page'!$Y$19</definedName>
    <definedName name="ahf_bnft_plan_paid_amt_female_45_64_curr" localSheetId="4" hidden="1">'[2]ePSM RxClaim Data Page'!$Y$19</definedName>
    <definedName name="ahf_bnft_plan_paid_amt_female_45_64_curr" hidden="1">'[2]ePSM RxClaim Data Page'!$Y$19</definedName>
    <definedName name="ahf_bnft_plan_paid_amt_female_65_over_curr" localSheetId="5" hidden="1">'[2]ePSM RxClaim Data Page'!$Y$25</definedName>
    <definedName name="ahf_bnft_plan_paid_amt_female_65_over_curr" localSheetId="4" hidden="1">'[2]ePSM RxClaim Data Page'!$Y$25</definedName>
    <definedName name="ahf_bnft_plan_paid_amt_female_65_over_curr" hidden="1">'[2]ePSM RxClaim Data Page'!$Y$25</definedName>
    <definedName name="ahf_bnft_plan_paid_amt_male_0_19_curr" localSheetId="5" hidden="1">'[2]ePSM RxClaim Data Page'!$Y$31</definedName>
    <definedName name="ahf_bnft_plan_paid_amt_male_0_19_curr" localSheetId="4" hidden="1">'[2]ePSM RxClaim Data Page'!$Y$31</definedName>
    <definedName name="ahf_bnft_plan_paid_amt_male_0_19_curr" hidden="1">'[2]ePSM RxClaim Data Page'!$Y$31</definedName>
    <definedName name="ahf_bnft_plan_paid_amt_male_20_44_curr" localSheetId="5" hidden="1">'[2]ePSM RxClaim Data Page'!$Y$37</definedName>
    <definedName name="ahf_bnft_plan_paid_amt_male_20_44_curr" localSheetId="4" hidden="1">'[2]ePSM RxClaim Data Page'!$Y$37</definedName>
    <definedName name="ahf_bnft_plan_paid_amt_male_20_44_curr" hidden="1">'[2]ePSM RxClaim Data Page'!$Y$37</definedName>
    <definedName name="ahf_bnft_plan_paid_amt_male_45_64_curr" localSheetId="5" hidden="1">'[2]ePSM RxClaim Data Page'!$Y$43</definedName>
    <definedName name="ahf_bnft_plan_paid_amt_male_45_64_curr" localSheetId="4" hidden="1">'[2]ePSM RxClaim Data Page'!$Y$43</definedName>
    <definedName name="ahf_bnft_plan_paid_amt_male_45_64_curr" hidden="1">'[2]ePSM RxClaim Data Page'!$Y$43</definedName>
    <definedName name="ahf_bnft_plan_paid_amt_male_65_over_curr" localSheetId="5" hidden="1">'[2]ePSM RxClaim Data Page'!$Y$49</definedName>
    <definedName name="ahf_bnft_plan_paid_amt_male_65_over_curr" localSheetId="4" hidden="1">'[2]ePSM RxClaim Data Page'!$Y$49</definedName>
    <definedName name="ahf_bnft_plan_paid_amt_male_65_over_curr" hidden="1">'[2]ePSM RxClaim Data Page'!$Y$49</definedName>
    <definedName name="ahf_bnft_plan_paid_amt_total_0_19_curr" localSheetId="5" hidden="1">'[2]ePSM RxClaim Data Page'!$Y$79</definedName>
    <definedName name="ahf_bnft_plan_paid_amt_total_0_19_curr" localSheetId="4" hidden="1">'[2]ePSM RxClaim Data Page'!$Y$79</definedName>
    <definedName name="ahf_bnft_plan_paid_amt_total_0_19_curr" hidden="1">'[2]ePSM RxClaim Data Page'!$Y$79</definedName>
    <definedName name="ahf_bnft_plan_paid_amt_total_curr" localSheetId="5" hidden="1">'[2]ePSM RxClaim Data Page'!$Y$79</definedName>
    <definedName name="ahf_bnft_plan_paid_amt_total_curr" localSheetId="4" hidden="1">'[2]ePSM RxClaim Data Page'!$Y$79</definedName>
    <definedName name="ahf_bnft_plan_paid_amt_total_curr" hidden="1">'[2]ePSM RxClaim Data Page'!$Y$79</definedName>
    <definedName name="ahf_bnft_plan_paid_amt_total_prior" localSheetId="5" hidden="1">'[2]ePSM RxClaim Data Page'!$AB$79</definedName>
    <definedName name="ahf_bnft_plan_paid_amt_total_prior" localSheetId="4" hidden="1">'[2]ePSM RxClaim Data Page'!$AB$79</definedName>
    <definedName name="ahf_bnft_plan_paid_amt_total_prior" hidden="1">'[2]ePSM RxClaim Data Page'!$AB$79</definedName>
    <definedName name="ahf_bnft_plan_paid_amt_unknown_0_19_curr" localSheetId="5" hidden="1">'[2]ePSM RxClaim Data Page'!$Y$55</definedName>
    <definedName name="ahf_bnft_plan_paid_amt_unknown_0_19_curr" localSheetId="4" hidden="1">'[2]ePSM RxClaim Data Page'!$Y$55</definedName>
    <definedName name="ahf_bnft_plan_paid_amt_unknown_0_19_curr" hidden="1">'[2]ePSM RxClaim Data Page'!$Y$55</definedName>
    <definedName name="ahf_bnft_plan_paid_amt_unknown_20_44_curr" localSheetId="5" hidden="1">'[2]ePSM RxClaim Data Page'!$Y$61</definedName>
    <definedName name="ahf_bnft_plan_paid_amt_unknown_20_44_curr" localSheetId="4" hidden="1">'[2]ePSM RxClaim Data Page'!$Y$61</definedName>
    <definedName name="ahf_bnft_plan_paid_amt_unknown_20_44_curr" hidden="1">'[2]ePSM RxClaim Data Page'!$Y$61</definedName>
    <definedName name="ahf_bnft_plan_paid_amt_unknown_45_64_curr" localSheetId="5" hidden="1">'[2]ePSM RxClaim Data Page'!$Y$67</definedName>
    <definedName name="ahf_bnft_plan_paid_amt_unknown_45_64_curr" localSheetId="4" hidden="1">'[2]ePSM RxClaim Data Page'!$Y$67</definedName>
    <definedName name="ahf_bnft_plan_paid_amt_unknown_45_64_curr" hidden="1">'[2]ePSM RxClaim Data Page'!$Y$67</definedName>
    <definedName name="ahf_bnft_plan_paid_amt_unknown_65_over_curr" localSheetId="5" hidden="1">'[2]ePSM RxClaim Data Page'!$Y$73</definedName>
    <definedName name="ahf_bnft_plan_paid_amt_unknown_65_over_curr" localSheetId="4" hidden="1">'[2]ePSM RxClaim Data Page'!$Y$73</definedName>
    <definedName name="ahf_bnft_plan_paid_amt_unknown_65_over_curr" hidden="1">'[2]ePSM RxClaim Data Page'!$Y$73</definedName>
    <definedName name="ahf_calc_ing_cost_amt_female_0_19_curr" localSheetId="5" hidden="1">'[2]ePSM RxClaim Data Page'!$Y$4</definedName>
    <definedName name="ahf_calc_ing_cost_amt_female_0_19_curr" localSheetId="4" hidden="1">'[2]ePSM RxClaim Data Page'!$Y$4</definedName>
    <definedName name="ahf_calc_ing_cost_amt_female_0_19_curr" hidden="1">'[2]ePSM RxClaim Data Page'!$Y$4</definedName>
    <definedName name="ahf_calc_ing_cost_amt_female_20_44_curr" localSheetId="5" hidden="1">'[2]ePSM RxClaim Data Page'!$Y$10</definedName>
    <definedName name="ahf_calc_ing_cost_amt_female_20_44_curr" localSheetId="4" hidden="1">'[2]ePSM RxClaim Data Page'!$Y$10</definedName>
    <definedName name="ahf_calc_ing_cost_amt_female_20_44_curr" hidden="1">'[2]ePSM RxClaim Data Page'!$Y$10</definedName>
    <definedName name="ahf_calc_ing_cost_amt_female_45_64_curr" localSheetId="5" hidden="1">'[2]ePSM RxClaim Data Page'!$Y$16</definedName>
    <definedName name="ahf_calc_ing_cost_amt_female_45_64_curr" localSheetId="4" hidden="1">'[2]ePSM RxClaim Data Page'!$Y$16</definedName>
    <definedName name="ahf_calc_ing_cost_amt_female_45_64_curr" hidden="1">'[2]ePSM RxClaim Data Page'!$Y$16</definedName>
    <definedName name="ahf_calc_ing_cost_amt_female_65_over_curr" localSheetId="5" hidden="1">'[2]ePSM RxClaim Data Page'!$Y$22</definedName>
    <definedName name="ahf_calc_ing_cost_amt_female_65_over_curr" localSheetId="4" hidden="1">'[2]ePSM RxClaim Data Page'!$Y$22</definedName>
    <definedName name="ahf_calc_ing_cost_amt_female_65_over_curr" hidden="1">'[2]ePSM RxClaim Data Page'!$Y$22</definedName>
    <definedName name="ahf_calc_ing_cost_amt_male_0_19_curr" localSheetId="5" hidden="1">'[2]ePSM RxClaim Data Page'!$Y$28</definedName>
    <definedName name="ahf_calc_ing_cost_amt_male_0_19_curr" localSheetId="4" hidden="1">'[2]ePSM RxClaim Data Page'!$Y$28</definedName>
    <definedName name="ahf_calc_ing_cost_amt_male_0_19_curr" hidden="1">'[2]ePSM RxClaim Data Page'!$Y$28</definedName>
    <definedName name="ahf_calc_ing_cost_amt_male_20_44_curr" localSheetId="5" hidden="1">'[2]ePSM RxClaim Data Page'!$Y$34</definedName>
    <definedName name="ahf_calc_ing_cost_amt_male_20_44_curr" localSheetId="4" hidden="1">'[2]ePSM RxClaim Data Page'!$Y$34</definedName>
    <definedName name="ahf_calc_ing_cost_amt_male_20_44_curr" hidden="1">'[2]ePSM RxClaim Data Page'!$Y$34</definedName>
    <definedName name="ahf_calc_ing_cost_amt_male_45_64_curr" localSheetId="5" hidden="1">'[2]ePSM RxClaim Data Page'!$Y$40</definedName>
    <definedName name="ahf_calc_ing_cost_amt_male_45_64_curr" localSheetId="4" hidden="1">'[2]ePSM RxClaim Data Page'!$Y$40</definedName>
    <definedName name="ahf_calc_ing_cost_amt_male_45_64_curr" hidden="1">'[2]ePSM RxClaim Data Page'!$Y$40</definedName>
    <definedName name="ahf_calc_ing_cost_amt_male_65_over_curr" localSheetId="5" hidden="1">'[2]ePSM RxClaim Data Page'!$Y$46</definedName>
    <definedName name="ahf_calc_ing_cost_amt_male_65_over_curr" localSheetId="4" hidden="1">'[2]ePSM RxClaim Data Page'!$Y$46</definedName>
    <definedName name="ahf_calc_ing_cost_amt_male_65_over_curr" hidden="1">'[2]ePSM RxClaim Data Page'!$Y$46</definedName>
    <definedName name="ahf_calc_ing_cost_amt_total_0_19_curr" localSheetId="5" hidden="1">'[2]ePSM RxClaim Data Page'!$Y$76</definedName>
    <definedName name="ahf_calc_ing_cost_amt_total_0_19_curr" localSheetId="4" hidden="1">'[2]ePSM RxClaim Data Page'!$Y$76</definedName>
    <definedName name="ahf_calc_ing_cost_amt_total_0_19_curr" hidden="1">'[2]ePSM RxClaim Data Page'!$Y$76</definedName>
    <definedName name="ahf_calc_ing_cost_amt_total_curr" localSheetId="5" hidden="1">'[2]ePSM RxClaim Data Page'!$Y$76</definedName>
    <definedName name="ahf_calc_ing_cost_amt_total_curr" localSheetId="4" hidden="1">'[2]ePSM RxClaim Data Page'!$Y$76</definedName>
    <definedName name="ahf_calc_ing_cost_amt_total_curr" hidden="1">'[2]ePSM RxClaim Data Page'!$Y$76</definedName>
    <definedName name="ahf_calc_ing_cost_amt_total_prior" localSheetId="5" hidden="1">'[2]ePSM RxClaim Data Page'!$AB$76</definedName>
    <definedName name="ahf_calc_ing_cost_amt_total_prior" localSheetId="4" hidden="1">'[2]ePSM RxClaim Data Page'!$AB$76</definedName>
    <definedName name="ahf_calc_ing_cost_amt_total_prior" hidden="1">'[2]ePSM RxClaim Data Page'!$AB$76</definedName>
    <definedName name="ahf_calc_ing_cost_amt_unknown_0_19_curr" localSheetId="5" hidden="1">'[2]ePSM RxClaim Data Page'!$Y$52</definedName>
    <definedName name="ahf_calc_ing_cost_amt_unknown_0_19_curr" localSheetId="4" hidden="1">'[2]ePSM RxClaim Data Page'!$Y$52</definedName>
    <definedName name="ahf_calc_ing_cost_amt_unknown_0_19_curr" hidden="1">'[2]ePSM RxClaim Data Page'!$Y$52</definedName>
    <definedName name="ahf_calc_ing_cost_amt_unknown_20_44_curr" localSheetId="5" hidden="1">'[2]ePSM RxClaim Data Page'!$Y$58</definedName>
    <definedName name="ahf_calc_ing_cost_amt_unknown_20_44_curr" localSheetId="4" hidden="1">'[2]ePSM RxClaim Data Page'!$Y$58</definedName>
    <definedName name="ahf_calc_ing_cost_amt_unknown_20_44_curr" hidden="1">'[2]ePSM RxClaim Data Page'!$Y$58</definedName>
    <definedName name="ahf_calc_ing_cost_amt_unknown_45_64_curr" localSheetId="5" hidden="1">'[2]ePSM RxClaim Data Page'!$Y$64</definedName>
    <definedName name="ahf_calc_ing_cost_amt_unknown_45_64_curr" localSheetId="4" hidden="1">'[2]ePSM RxClaim Data Page'!$Y$64</definedName>
    <definedName name="ahf_calc_ing_cost_amt_unknown_45_64_curr" hidden="1">'[2]ePSM RxClaim Data Page'!$Y$64</definedName>
    <definedName name="ahf_calc_ing_cost_amt_unknown_65_over_curr" localSheetId="5" hidden="1">'[2]ePSM RxClaim Data Page'!$Y$70</definedName>
    <definedName name="ahf_calc_ing_cost_amt_unknown_65_over_curr" localSheetId="4" hidden="1">'[2]ePSM RxClaim Data Page'!$Y$70</definedName>
    <definedName name="ahf_calc_ing_cost_amt_unknown_65_over_curr" hidden="1">'[2]ePSM RxClaim Data Page'!$Y$70</definedName>
    <definedName name="ahf_dental_expenses_curr" localSheetId="5" hidden="1">'[2]ePSM Medical Data Page'!$DK$4</definedName>
    <definedName name="ahf_dental_expenses_curr" localSheetId="4" hidden="1">'[2]ePSM Medical Data Page'!$DK$4</definedName>
    <definedName name="ahf_dental_expenses_curr" hidden="1">'[2]ePSM Medical Data Page'!$DK$4</definedName>
    <definedName name="AHF_Fund_Report_Range" localSheetId="4" hidden="1">#REF!</definedName>
    <definedName name="AHF_Fund_Report_Range" hidden="1">#REF!</definedName>
    <definedName name="AHF_Med_admit_count_curr" localSheetId="5" hidden="1">'[2]ePSM Medical Data Page'!$BO$8</definedName>
    <definedName name="AHF_Med_admit_count_curr" localSheetId="4" hidden="1">'[2]ePSM Medical Data Page'!$BO$8</definedName>
    <definedName name="AHF_Med_admit_count_curr" hidden="1">'[2]ePSM Medical Data Page'!$BO$8</definedName>
    <definedName name="AHF_Med_admit_count_prior" localSheetId="5" hidden="1">'[2]ePSM Medical Data Page'!$BR$8</definedName>
    <definedName name="AHF_Med_admit_count_prior" localSheetId="4" hidden="1">'[2]ePSM Medical Data Page'!$BR$8</definedName>
    <definedName name="AHF_Med_admit_count_prior" hidden="1">'[2]ePSM Medical Data Page'!$BR$8</definedName>
    <definedName name="AHF_Med_allowed_amt_female_0_19_curr" localSheetId="5" hidden="1">'[2]ePSM Medical Data Page'!$BU$4</definedName>
    <definedName name="AHF_Med_allowed_amt_female_0_19_curr" localSheetId="4" hidden="1">'[2]ePSM Medical Data Page'!$BU$4</definedName>
    <definedName name="AHF_Med_allowed_amt_female_0_19_curr" hidden="1">'[2]ePSM Medical Data Page'!$BU$4</definedName>
    <definedName name="AHF_Med_allowed_amt_female_0_19_prior" localSheetId="5" hidden="1">'[2]ePSM Medical Data Page'!$BX$4</definedName>
    <definedName name="AHF_Med_allowed_amt_female_0_19_prior" localSheetId="4" hidden="1">'[2]ePSM Medical Data Page'!$BX$4</definedName>
    <definedName name="AHF_Med_allowed_amt_female_0_19_prior" hidden="1">'[2]ePSM Medical Data Page'!$BX$4</definedName>
    <definedName name="AHF_Med_allowed_amt_female_20_44_curr" localSheetId="5" hidden="1">'[2]ePSM Medical Data Page'!$BU$9</definedName>
    <definedName name="AHF_Med_allowed_amt_female_20_44_curr" localSheetId="4" hidden="1">'[2]ePSM Medical Data Page'!$BU$9</definedName>
    <definedName name="AHF_Med_allowed_amt_female_20_44_curr" hidden="1">'[2]ePSM Medical Data Page'!$BU$9</definedName>
    <definedName name="AHF_Med_allowed_amt_female_45_64_curr" localSheetId="5" hidden="1">'[2]ePSM Medical Data Page'!$BU$14</definedName>
    <definedName name="AHF_Med_allowed_amt_female_45_64_curr" localSheetId="4" hidden="1">'[2]ePSM Medical Data Page'!$BU$14</definedName>
    <definedName name="AHF_Med_allowed_amt_female_45_64_curr" hidden="1">'[2]ePSM Medical Data Page'!$BU$14</definedName>
    <definedName name="AHF_Med_allowed_amt_female_65_over_curr" localSheetId="5" hidden="1">'[2]ePSM Medical Data Page'!$BU$19</definedName>
    <definedName name="AHF_Med_allowed_amt_female_65_over_curr" localSheetId="4" hidden="1">'[2]ePSM Medical Data Page'!$BU$19</definedName>
    <definedName name="AHF_Med_allowed_amt_female_65_over_curr" hidden="1">'[2]ePSM Medical Data Page'!$BU$19</definedName>
    <definedName name="AHF_Med_allowed_amt_male_0_19_curr" localSheetId="5" hidden="1">'[2]ePSM Medical Data Page'!$BU$24</definedName>
    <definedName name="AHF_Med_allowed_amt_male_0_19_curr" localSheetId="4" hidden="1">'[2]ePSM Medical Data Page'!$BU$24</definedName>
    <definedName name="AHF_Med_allowed_amt_male_0_19_curr" hidden="1">'[2]ePSM Medical Data Page'!$BU$24</definedName>
    <definedName name="AHF_Med_allowed_amt_male_20_44_curr" localSheetId="5" hidden="1">'[2]ePSM Medical Data Page'!$BU$29</definedName>
    <definedName name="AHF_Med_allowed_amt_male_20_44_curr" localSheetId="4" hidden="1">'[2]ePSM Medical Data Page'!$BU$29</definedName>
    <definedName name="AHF_Med_allowed_amt_male_20_44_curr" hidden="1">'[2]ePSM Medical Data Page'!$BU$29</definedName>
    <definedName name="AHF_Med_allowed_amt_male_45_64_curr" localSheetId="5" hidden="1">'[2]ePSM Medical Data Page'!$BU$34</definedName>
    <definedName name="AHF_Med_allowed_amt_male_45_64_curr" localSheetId="4" hidden="1">'[2]ePSM Medical Data Page'!$BU$34</definedName>
    <definedName name="AHF_Med_allowed_amt_male_45_64_curr" hidden="1">'[2]ePSM Medical Data Page'!$BU$34</definedName>
    <definedName name="AHF_Med_allowed_amt_male_65_over_curr" localSheetId="5" hidden="1">'[2]ePSM Medical Data Page'!$BU$39</definedName>
    <definedName name="AHF_Med_allowed_amt_male_65_over_curr" localSheetId="4" hidden="1">'[2]ePSM Medical Data Page'!$BU$39</definedName>
    <definedName name="AHF_Med_allowed_amt_male_65_over_curr" hidden="1">'[2]ePSM Medical Data Page'!$BU$39</definedName>
    <definedName name="AHF_Med_allowed_amt_total_curr" localSheetId="5" hidden="1">'[2]ePSM Medical Data Page'!$BU$64</definedName>
    <definedName name="AHF_Med_allowed_amt_total_curr" localSheetId="4" hidden="1">'[2]ePSM Medical Data Page'!$BU$64</definedName>
    <definedName name="AHF_Med_allowed_amt_total_curr" hidden="1">'[2]ePSM Medical Data Page'!$BU$64</definedName>
    <definedName name="AHF_Med_allowed_amt_total_prior" localSheetId="5" hidden="1">'[2]ePSM Medical Data Page'!$BX$64</definedName>
    <definedName name="AHF_Med_allowed_amt_total_prior" localSheetId="4" hidden="1">'[2]ePSM Medical Data Page'!$BX$64</definedName>
    <definedName name="AHF_Med_allowed_amt_total_prior" hidden="1">'[2]ePSM Medical Data Page'!$BX$64</definedName>
    <definedName name="AHF_Med_allowed_amt_unknown_0_19_curr" localSheetId="5" hidden="1">'[2]ePSM Medical Data Page'!$BU$44</definedName>
    <definedName name="AHF_Med_allowed_amt_unknown_0_19_curr" localSheetId="4" hidden="1">'[2]ePSM Medical Data Page'!$BU$44</definedName>
    <definedName name="AHF_Med_allowed_amt_unknown_0_19_curr" hidden="1">'[2]ePSM Medical Data Page'!$BU$44</definedName>
    <definedName name="AHF_Med_allowed_amt_unknown_20_44_curr" localSheetId="5" hidden="1">'[2]ePSM Medical Data Page'!$BU$49</definedName>
    <definedName name="AHF_Med_allowed_amt_unknown_20_44_curr" localSheetId="4" hidden="1">'[2]ePSM Medical Data Page'!$BU$49</definedName>
    <definedName name="AHF_Med_allowed_amt_unknown_20_44_curr" hidden="1">'[2]ePSM Medical Data Page'!$BU$49</definedName>
    <definedName name="AHF_Med_allowed_amt_unknown_45_64_curr" localSheetId="5" hidden="1">'[2]ePSM Medical Data Page'!$BU$54</definedName>
    <definedName name="AHF_Med_allowed_amt_unknown_45_64_curr" localSheetId="4" hidden="1">'[2]ePSM Medical Data Page'!$BU$54</definedName>
    <definedName name="AHF_Med_allowed_amt_unknown_45_64_curr" hidden="1">'[2]ePSM Medical Data Page'!$BU$54</definedName>
    <definedName name="AHF_Med_allowed_amt_unknown_65_over_curr" localSheetId="5" hidden="1">'[2]ePSM Medical Data Page'!$BU$59</definedName>
    <definedName name="AHF_Med_allowed_amt_unknown_65_over_curr" localSheetId="4" hidden="1">'[2]ePSM Medical Data Page'!$BU$59</definedName>
    <definedName name="AHF_Med_allowed_amt_unknown_65_over_curr" hidden="1">'[2]ePSM Medical Data Page'!$BU$59</definedName>
    <definedName name="AHF_Med_amb_paid_amt_curr" localSheetId="5" hidden="1">'[2]ePSM Medical Data Page'!$BO$6</definedName>
    <definedName name="AHF_Med_amb_paid_amt_curr" localSheetId="4" hidden="1">'[2]ePSM Medical Data Page'!$BO$6</definedName>
    <definedName name="AHF_Med_amb_paid_amt_curr" hidden="1">'[2]ePSM Medical Data Page'!$BO$6</definedName>
    <definedName name="AHF_Med_amb_paid_amt_prior" localSheetId="5" hidden="1">'[2]ePSM Medical Data Page'!$BR$6</definedName>
    <definedName name="AHF_Med_amb_paid_amt_prior" localSheetId="4" hidden="1">'[2]ePSM Medical Data Page'!$BR$6</definedName>
    <definedName name="AHF_Med_amb_paid_amt_prior" hidden="1">'[2]ePSM Medical Data Page'!$BR$6</definedName>
    <definedName name="AHF_Med_amb_surgery_count_curr" localSheetId="5" hidden="1">'[2]ePSM Medical Data Page'!$BO$11</definedName>
    <definedName name="AHF_Med_amb_surgery_count_curr" localSheetId="4" hidden="1">'[2]ePSM Medical Data Page'!$BO$11</definedName>
    <definedName name="AHF_Med_amb_surgery_count_curr" hidden="1">'[2]ePSM Medical Data Page'!$BO$11</definedName>
    <definedName name="AHF_Med_amb_surgery_count_prior" localSheetId="5" hidden="1">'[2]ePSM Medical Data Page'!$BR$11</definedName>
    <definedName name="AHF_Med_amb_surgery_count_prior" localSheetId="4" hidden="1">'[2]ePSM Medical Data Page'!$BR$11</definedName>
    <definedName name="AHF_Med_amb_surgery_count_prior" hidden="1">'[2]ePSM Medical Data Page'!$BR$11</definedName>
    <definedName name="AHF_Med_avg_age_members_curr" localSheetId="5" hidden="1">'[2]ePSM Member Data Page'!$V$21</definedName>
    <definedName name="AHF_Med_avg_age_members_curr" localSheetId="4" hidden="1">'[2]ePSM Member Data Page'!$V$21</definedName>
    <definedName name="AHF_Med_avg_age_members_curr" hidden="1">'[2]ePSM Member Data Page'!$V$21</definedName>
    <definedName name="AHF_Med_avg_age_members_prior" localSheetId="5" hidden="1">'[2]ePSM Member Data Page'!$Y$21</definedName>
    <definedName name="AHF_Med_avg_age_members_prior" localSheetId="4" hidden="1">'[2]ePSM Member Data Page'!$Y$21</definedName>
    <definedName name="AHF_Med_avg_age_members_prior" hidden="1">'[2]ePSM Member Data Page'!$Y$21</definedName>
    <definedName name="AHF_Med_claim_count_female_0_19_curr" localSheetId="5" hidden="1">'[2]ePSM Medical Data Page'!$BU$3</definedName>
    <definedName name="AHF_Med_claim_count_female_0_19_curr" localSheetId="4" hidden="1">'[2]ePSM Medical Data Page'!$BU$3</definedName>
    <definedName name="AHF_Med_claim_count_female_0_19_curr" hidden="1">'[2]ePSM Medical Data Page'!$BU$3</definedName>
    <definedName name="AHF_Med_claim_count_female_0_19_prior" localSheetId="5" hidden="1">'[2]ePSM Medical Data Page'!$BX$3</definedName>
    <definedName name="AHF_Med_claim_count_female_0_19_prior" localSheetId="4" hidden="1">'[2]ePSM Medical Data Page'!$BX$3</definedName>
    <definedName name="AHF_Med_claim_count_female_0_19_prior" hidden="1">'[2]ePSM Medical Data Page'!$BX$3</definedName>
    <definedName name="AHF_Med_claim_count_female_20_44_curr" localSheetId="5" hidden="1">'[2]ePSM Medical Data Page'!$BU$8</definedName>
    <definedName name="AHF_Med_claim_count_female_20_44_curr" localSheetId="4" hidden="1">'[2]ePSM Medical Data Page'!$BU$8</definedName>
    <definedName name="AHF_Med_claim_count_female_20_44_curr" hidden="1">'[2]ePSM Medical Data Page'!$BU$8</definedName>
    <definedName name="AHF_Med_claim_count_female_45_64_curr" localSheetId="5" hidden="1">'[2]ePSM Medical Data Page'!$BU$13</definedName>
    <definedName name="AHF_Med_claim_count_female_45_64_curr" localSheetId="4" hidden="1">'[2]ePSM Medical Data Page'!$BU$13</definedName>
    <definedName name="AHF_Med_claim_count_female_45_64_curr" hidden="1">'[2]ePSM Medical Data Page'!$BU$13</definedName>
    <definedName name="AHF_Med_claim_count_female_65_over_curr" localSheetId="5" hidden="1">'[2]ePSM Medical Data Page'!$BU$18</definedName>
    <definedName name="AHF_Med_claim_count_female_65_over_curr" localSheetId="4" hidden="1">'[2]ePSM Medical Data Page'!$BU$18</definedName>
    <definedName name="AHF_Med_claim_count_female_65_over_curr" hidden="1">'[2]ePSM Medical Data Page'!$BU$18</definedName>
    <definedName name="AHF_Med_claim_count_male_0_19_curr" localSheetId="5" hidden="1">'[2]ePSM Medical Data Page'!$BU$23</definedName>
    <definedName name="AHF_Med_claim_count_male_0_19_curr" localSheetId="4" hidden="1">'[2]ePSM Medical Data Page'!$BU$23</definedName>
    <definedName name="AHF_Med_claim_count_male_0_19_curr" hidden="1">'[2]ePSM Medical Data Page'!$BU$23</definedName>
    <definedName name="AHF_Med_claim_count_male_20_44_curr" localSheetId="5" hidden="1">'[2]ePSM Medical Data Page'!$BU$28</definedName>
    <definedName name="AHF_Med_claim_count_male_20_44_curr" localSheetId="4" hidden="1">'[2]ePSM Medical Data Page'!$BU$28</definedName>
    <definedName name="AHF_Med_claim_count_male_20_44_curr" hidden="1">'[2]ePSM Medical Data Page'!$BU$28</definedName>
    <definedName name="AHF_Med_claim_count_male_45_64_curr" localSheetId="5" hidden="1">'[2]ePSM Medical Data Page'!$BU$33</definedName>
    <definedName name="AHF_Med_claim_count_male_45_64_curr" localSheetId="4" hidden="1">'[2]ePSM Medical Data Page'!$BU$33</definedName>
    <definedName name="AHF_Med_claim_count_male_45_64_curr" hidden="1">'[2]ePSM Medical Data Page'!$BU$33</definedName>
    <definedName name="AHF_Med_claim_count_male_65_over_curr" localSheetId="5" hidden="1">'[2]ePSM Medical Data Page'!$BU$38</definedName>
    <definedName name="AHF_Med_claim_count_male_65_over_curr" localSheetId="4" hidden="1">'[2]ePSM Medical Data Page'!$BU$38</definedName>
    <definedName name="AHF_Med_claim_count_male_65_over_curr" hidden="1">'[2]ePSM Medical Data Page'!$BU$38</definedName>
    <definedName name="AHF_Med_claim_count_total_curr" localSheetId="5" hidden="1">'[2]ePSM Medical Data Page'!$BU$63</definedName>
    <definedName name="AHF_Med_claim_count_total_curr" localSheetId="4" hidden="1">'[2]ePSM Medical Data Page'!$BU$63</definedName>
    <definedName name="AHF_Med_claim_count_total_curr" hidden="1">'[2]ePSM Medical Data Page'!$BU$63</definedName>
    <definedName name="AHF_Med_claim_count_total_prior" localSheetId="5" hidden="1">'[2]ePSM Medical Data Page'!$BX$63</definedName>
    <definedName name="AHF_Med_claim_count_total_prior" localSheetId="4" hidden="1">'[2]ePSM Medical Data Page'!$BX$63</definedName>
    <definedName name="AHF_Med_claim_count_total_prior" hidden="1">'[2]ePSM Medical Data Page'!$BX$63</definedName>
    <definedName name="AHF_Med_claim_count_unknown_0_19_curr" localSheetId="5" hidden="1">'[2]ePSM Medical Data Page'!$BU$43</definedName>
    <definedName name="AHF_Med_claim_count_unknown_0_19_curr" localSheetId="4" hidden="1">'[2]ePSM Medical Data Page'!$BU$43</definedName>
    <definedName name="AHF_Med_claim_count_unknown_0_19_curr" hidden="1">'[2]ePSM Medical Data Page'!$BU$43</definedName>
    <definedName name="AHF_Med_claim_count_unknown_20_44_curr" localSheetId="5" hidden="1">'[2]ePSM Medical Data Page'!$BU$48</definedName>
    <definedName name="AHF_Med_claim_count_unknown_20_44_curr" localSheetId="4" hidden="1">'[2]ePSM Medical Data Page'!$BU$48</definedName>
    <definedName name="AHF_Med_claim_count_unknown_20_44_curr" hidden="1">'[2]ePSM Medical Data Page'!$BU$48</definedName>
    <definedName name="AHF_Med_claim_count_unknown_45_64_curr" localSheetId="5" hidden="1">'[2]ePSM Medical Data Page'!$BU$53</definedName>
    <definedName name="AHF_Med_claim_count_unknown_45_64_curr" localSheetId="4" hidden="1">'[2]ePSM Medical Data Page'!$BU$53</definedName>
    <definedName name="AHF_Med_claim_count_unknown_45_64_curr" hidden="1">'[2]ePSM Medical Data Page'!$BU$53</definedName>
    <definedName name="AHF_Med_claim_count_unknown_65_over_curr" localSheetId="5" hidden="1">'[2]ePSM Medical Data Page'!$BU$58</definedName>
    <definedName name="AHF_Med_claim_count_unknown_65_over_curr" localSheetId="4" hidden="1">'[2]ePSM Medical Data Page'!$BU$58</definedName>
    <definedName name="AHF_Med_claim_count_unknown_65_over_curr" hidden="1">'[2]ePSM Medical Data Page'!$BU$58</definedName>
    <definedName name="AHF_Med_count_amb_curr" localSheetId="5" hidden="1">'[2]ePSM Medical Data Page'!$CA$6</definedName>
    <definedName name="AHF_Med_count_amb_curr" localSheetId="4" hidden="1">'[2]ePSM Medical Data Page'!$CA$6</definedName>
    <definedName name="AHF_Med_count_amb_curr" hidden="1">'[2]ePSM Medical Data Page'!$CA$6</definedName>
    <definedName name="AHF_Med_count_er_curr" localSheetId="5" hidden="1">'[2]ePSM Medical Data Page'!$CA$9</definedName>
    <definedName name="AHF_Med_count_er_curr" localSheetId="4" hidden="1">'[2]ePSM Medical Data Page'!$CA$9</definedName>
    <definedName name="AHF_Med_count_er_curr" hidden="1">'[2]ePSM Medical Data Page'!$CA$9</definedName>
    <definedName name="AHF_Med_count_home_health_curr" localSheetId="5" hidden="1">'[2]ePSM Medical Data Page'!$CA$24</definedName>
    <definedName name="AHF_Med_count_home_health_curr" localSheetId="4" hidden="1">'[2]ePSM Medical Data Page'!$CA$24</definedName>
    <definedName name="AHF_Med_count_home_health_curr" hidden="1">'[2]ePSM Medical Data Page'!$CA$24</definedName>
    <definedName name="AHF_Med_count_inp_curr" localSheetId="5" hidden="1">'[2]ePSM Medical Data Page'!$CA$3</definedName>
    <definedName name="AHF_Med_count_inp_curr" localSheetId="4" hidden="1">'[2]ePSM Medical Data Page'!$CA$3</definedName>
    <definedName name="AHF_Med_count_inp_curr" hidden="1">'[2]ePSM Medical Data Page'!$CA$3</definedName>
    <definedName name="AHF_Med_count_lab_curr" localSheetId="5" hidden="1">'[2]ePSM Medical Data Page'!$CA$21</definedName>
    <definedName name="AHF_Med_count_lab_curr" localSheetId="4" hidden="1">'[2]ePSM Medical Data Page'!$CA$21</definedName>
    <definedName name="AHF_Med_count_lab_curr" hidden="1">'[2]ePSM Medical Data Page'!$CA$21</definedName>
    <definedName name="AHF_Med_count_medical_misc_curr" localSheetId="5" hidden="1">'[2]ePSM Medical Data Page'!$CA$33</definedName>
    <definedName name="AHF_Med_count_medical_misc_curr" localSheetId="4" hidden="1">'[2]ePSM Medical Data Page'!$CA$33</definedName>
    <definedName name="AHF_Med_count_medical_misc_curr" hidden="1">'[2]ePSM Medical Data Page'!$CA$33</definedName>
    <definedName name="AHF_Med_count_medical_rx_curr" localSheetId="5" hidden="1">'[2]ePSM Medical Data Page'!$CA$30</definedName>
    <definedName name="AHF_Med_count_medical_rx_curr" localSheetId="4" hidden="1">'[2]ePSM Medical Data Page'!$CA$30</definedName>
    <definedName name="AHF_Med_count_medical_rx_curr" hidden="1">'[2]ePSM Medical Data Page'!$CA$30</definedName>
    <definedName name="AHF_Med_count_mental_health_curr" localSheetId="5" hidden="1">'[2]ePSM Medical Data Page'!$CA$27</definedName>
    <definedName name="AHF_Med_count_mental_health_curr" localSheetId="4" hidden="1">'[2]ePSM Medical Data Page'!$CA$27</definedName>
    <definedName name="AHF_Med_count_mental_health_curr" hidden="1">'[2]ePSM Medical Data Page'!$CA$27</definedName>
    <definedName name="AHF_Med_count_prim_phys_curr" localSheetId="5" hidden="1">'[2]ePSM Medical Data Page'!$CA$15</definedName>
    <definedName name="AHF_Med_count_prim_phys_curr" localSheetId="4" hidden="1">'[2]ePSM Medical Data Page'!$CA$15</definedName>
    <definedName name="AHF_Med_count_prim_phys_curr" hidden="1">'[2]ePSM Medical Data Page'!$CA$15</definedName>
    <definedName name="AHF_Med_count_rad_curr" localSheetId="5" hidden="1">'[2]ePSM Medical Data Page'!$CA$18</definedName>
    <definedName name="AHF_Med_count_rad_curr" localSheetId="4" hidden="1">'[2]ePSM Medical Data Page'!$CA$18</definedName>
    <definedName name="AHF_Med_count_rad_curr" hidden="1">'[2]ePSM Medical Data Page'!$CA$18</definedName>
    <definedName name="AHF_Med_count_spec_phys_curr" localSheetId="5" hidden="1">'[2]ePSM Medical Data Page'!$CA$12</definedName>
    <definedName name="AHF_Med_count_spec_phys_curr" localSheetId="4" hidden="1">'[2]ePSM Medical Data Page'!$CA$12</definedName>
    <definedName name="AHF_Med_count_spec_phys_curr" hidden="1">'[2]ePSM Medical Data Page'!$CA$12</definedName>
    <definedName name="AHF_Med_count_total_curr" localSheetId="5" hidden="1">'[2]ePSM Medical Data Page'!$CA$36</definedName>
    <definedName name="AHF_Med_count_total_curr" localSheetId="4" hidden="1">'[2]ePSM Medical Data Page'!$CA$36</definedName>
    <definedName name="AHF_Med_count_total_curr" hidden="1">'[2]ePSM Medical Data Page'!$CA$36</definedName>
    <definedName name="AHF_Med_count_total_mcc_curr" localSheetId="5" hidden="1">'[2]ePSM Medical Data Page'!$CA$36</definedName>
    <definedName name="AHF_Med_count_total_mcc_curr" localSheetId="4" hidden="1">'[2]ePSM Medical Data Page'!$CA$36</definedName>
    <definedName name="AHF_Med_count_total_mcc_curr" hidden="1">'[2]ePSM Medical Data Page'!$CA$36</definedName>
    <definedName name="AHF_Med_days_count_curr" localSheetId="5" hidden="1">'[2]ePSM Medical Data Page'!$BO$7</definedName>
    <definedName name="AHF_Med_days_count_curr" localSheetId="4" hidden="1">'[2]ePSM Medical Data Page'!$BO$7</definedName>
    <definedName name="AHF_Med_days_count_curr" hidden="1">'[2]ePSM Medical Data Page'!$BO$7</definedName>
    <definedName name="AHF_Med_days_count_prior" localSheetId="5" hidden="1">'[2]ePSM Medical Data Page'!$BR$7</definedName>
    <definedName name="AHF_Med_days_count_prior" localSheetId="4" hidden="1">'[2]ePSM Medical Data Page'!$BR$7</definedName>
    <definedName name="AHF_Med_days_count_prior" hidden="1">'[2]ePSM Medical Data Page'!$BR$7</definedName>
    <definedName name="AHF_Med_emp_paid_amt_female_0_19_curr" localSheetId="5" hidden="1">'[2]ePSM Medical Data Page'!$BU$5</definedName>
    <definedName name="AHF_Med_emp_paid_amt_female_0_19_curr" localSheetId="4" hidden="1">'[2]ePSM Medical Data Page'!$BU$5</definedName>
    <definedName name="AHF_Med_emp_paid_amt_female_0_19_curr" hidden="1">'[2]ePSM Medical Data Page'!$BU$5</definedName>
    <definedName name="AHF_Med_emp_paid_amt_female_0_19_prior" localSheetId="5" hidden="1">'[2]ePSM Medical Data Page'!$BX$5</definedName>
    <definedName name="AHF_Med_emp_paid_amt_female_0_19_prior" localSheetId="4" hidden="1">'[2]ePSM Medical Data Page'!$BX$5</definedName>
    <definedName name="AHF_Med_emp_paid_amt_female_0_19_prior" hidden="1">'[2]ePSM Medical Data Page'!$BX$5</definedName>
    <definedName name="AHF_Med_emp_paid_amt_female_20_44_curr" localSheetId="5" hidden="1">'[2]ePSM Medical Data Page'!$BU$10</definedName>
    <definedName name="AHF_Med_emp_paid_amt_female_20_44_curr" localSheetId="4" hidden="1">'[2]ePSM Medical Data Page'!$BU$10</definedName>
    <definedName name="AHF_Med_emp_paid_amt_female_20_44_curr" hidden="1">'[2]ePSM Medical Data Page'!$BU$10</definedName>
    <definedName name="AHF_Med_emp_paid_amt_female_45_64_curr" localSheetId="5" hidden="1">'[2]ePSM Medical Data Page'!$BU$15</definedName>
    <definedName name="AHF_Med_emp_paid_amt_female_45_64_curr" localSheetId="4" hidden="1">'[2]ePSM Medical Data Page'!$BU$15</definedName>
    <definedName name="AHF_Med_emp_paid_amt_female_45_64_curr" hidden="1">'[2]ePSM Medical Data Page'!$BU$15</definedName>
    <definedName name="AHF_Med_emp_paid_amt_female_65_over_curr" localSheetId="5" hidden="1">'[2]ePSM Medical Data Page'!$BU$20</definedName>
    <definedName name="AHF_Med_emp_paid_amt_female_65_over_curr" localSheetId="4" hidden="1">'[2]ePSM Medical Data Page'!$BU$20</definedName>
    <definedName name="AHF_Med_emp_paid_amt_female_65_over_curr" hidden="1">'[2]ePSM Medical Data Page'!$BU$20</definedName>
    <definedName name="AHF_Med_emp_paid_amt_male_0_19_curr" localSheetId="5" hidden="1">'[2]ePSM Medical Data Page'!$BU$25</definedName>
    <definedName name="AHF_Med_emp_paid_amt_male_0_19_curr" localSheetId="4" hidden="1">'[2]ePSM Medical Data Page'!$BU$25</definedName>
    <definedName name="AHF_Med_emp_paid_amt_male_0_19_curr" hidden="1">'[2]ePSM Medical Data Page'!$BU$25</definedName>
    <definedName name="AHF_Med_emp_paid_amt_male_20_44_curr" localSheetId="5" hidden="1">'[2]ePSM Medical Data Page'!$BU$30</definedName>
    <definedName name="AHF_Med_emp_paid_amt_male_20_44_curr" localSheetId="4" hidden="1">'[2]ePSM Medical Data Page'!$BU$30</definedName>
    <definedName name="AHF_Med_emp_paid_amt_male_20_44_curr" hidden="1">'[2]ePSM Medical Data Page'!$BU$30</definedName>
    <definedName name="AHF_Med_emp_paid_amt_male_45_64_curr" localSheetId="5" hidden="1">'[2]ePSM Medical Data Page'!$BU$35</definedName>
    <definedName name="AHF_Med_emp_paid_amt_male_45_64_curr" localSheetId="4" hidden="1">'[2]ePSM Medical Data Page'!$BU$35</definedName>
    <definedName name="AHF_Med_emp_paid_amt_male_45_64_curr" hidden="1">'[2]ePSM Medical Data Page'!$BU$35</definedName>
    <definedName name="AHF_Med_emp_paid_amt_male_65_over_curr" localSheetId="5" hidden="1">'[2]ePSM Medical Data Page'!$BU$40</definedName>
    <definedName name="AHF_Med_emp_paid_amt_male_65_over_curr" localSheetId="4" hidden="1">'[2]ePSM Medical Data Page'!$BU$40</definedName>
    <definedName name="AHF_Med_emp_paid_amt_male_65_over_curr" hidden="1">'[2]ePSM Medical Data Page'!$BU$40</definedName>
    <definedName name="AHF_Med_emp_paid_amt_total_curr" localSheetId="5" hidden="1">'[2]ePSM Medical Data Page'!$BU$65</definedName>
    <definedName name="AHF_Med_emp_paid_amt_total_curr" localSheetId="4" hidden="1">'[2]ePSM Medical Data Page'!$BU$65</definedName>
    <definedName name="AHF_Med_emp_paid_amt_total_curr" hidden="1">'[2]ePSM Medical Data Page'!$BU$65</definedName>
    <definedName name="AHF_Med_emp_paid_amt_total_prior" localSheetId="5" hidden="1">'[2]ePSM Medical Data Page'!$BX$65</definedName>
    <definedName name="AHF_Med_emp_paid_amt_total_prior" localSheetId="4" hidden="1">'[2]ePSM Medical Data Page'!$BX$65</definedName>
    <definedName name="AHF_Med_emp_paid_amt_total_prior" hidden="1">'[2]ePSM Medical Data Page'!$BX$65</definedName>
    <definedName name="AHF_Med_emp_paid_amt_unknown_0_19_curr" localSheetId="5" hidden="1">'[2]ePSM Medical Data Page'!$BU$45</definedName>
    <definedName name="AHF_Med_emp_paid_amt_unknown_0_19_curr" localSheetId="4" hidden="1">'[2]ePSM Medical Data Page'!$BU$45</definedName>
    <definedName name="AHF_Med_emp_paid_amt_unknown_0_19_curr" hidden="1">'[2]ePSM Medical Data Page'!$BU$45</definedName>
    <definedName name="AHF_Med_emp_paid_amt_unknown_20_44_curr" localSheetId="5" hidden="1">'[2]ePSM Medical Data Page'!$BU$50</definedName>
    <definedName name="AHF_Med_emp_paid_amt_unknown_20_44_curr" localSheetId="4" hidden="1">'[2]ePSM Medical Data Page'!$BU$50</definedName>
    <definedName name="AHF_Med_emp_paid_amt_unknown_20_44_curr" hidden="1">'[2]ePSM Medical Data Page'!$BU$50</definedName>
    <definedName name="AHF_Med_emp_paid_amt_unknown_45_64_curr" localSheetId="5" hidden="1">'[2]ePSM Medical Data Page'!$BU$55</definedName>
    <definedName name="AHF_Med_emp_paid_amt_unknown_45_64_curr" localSheetId="4" hidden="1">'[2]ePSM Medical Data Page'!$BU$55</definedName>
    <definedName name="AHF_Med_emp_paid_amt_unknown_45_64_curr" hidden="1">'[2]ePSM Medical Data Page'!$BU$55</definedName>
    <definedName name="AHF_Med_emp_paid_amt_unknown_65_over_curr" localSheetId="5" hidden="1">'[2]ePSM Medical Data Page'!$BU$60</definedName>
    <definedName name="AHF_Med_emp_paid_amt_unknown_65_over_curr" localSheetId="4" hidden="1">'[2]ePSM Medical Data Page'!$BU$60</definedName>
    <definedName name="AHF_Med_emp_paid_amt_unknown_65_over_curr" hidden="1">'[2]ePSM Medical Data Page'!$BU$60</definedName>
    <definedName name="AHF_Med_er_visits_count_curr" localSheetId="5" hidden="1">'[2]ePSM Medical Data Page'!$BO$15</definedName>
    <definedName name="AHF_Med_er_visits_count_curr" localSheetId="4" hidden="1">'[2]ePSM Medical Data Page'!$BO$15</definedName>
    <definedName name="AHF_Med_er_visits_count_curr" hidden="1">'[2]ePSM Medical Data Page'!$BO$15</definedName>
    <definedName name="AHF_Med_er_visits_count_prior" localSheetId="5" hidden="1">'[2]ePSM Medical Data Page'!$BR$15</definedName>
    <definedName name="AHF_Med_er_visits_count_prior" localSheetId="4" hidden="1">'[2]ePSM Medical Data Page'!$BR$15</definedName>
    <definedName name="AHF_Med_er_visits_count_prior" hidden="1">'[2]ePSM Medical Data Page'!$BR$15</definedName>
    <definedName name="AHF_Med_female_mem_0_19_curr" localSheetId="5" hidden="1">'[2]ePSM Member Data Page'!$V$4</definedName>
    <definedName name="AHF_Med_female_mem_0_19_curr" localSheetId="4" hidden="1">'[2]ePSM Member Data Page'!$V$4</definedName>
    <definedName name="AHF_Med_female_mem_0_19_curr" hidden="1">'[2]ePSM Member Data Page'!$V$4</definedName>
    <definedName name="AHF_Med_female_mem_0_19_prior" localSheetId="5" hidden="1">'[2]ePSM Member Data Page'!$Y$4</definedName>
    <definedName name="AHF_Med_female_mem_0_19_prior" localSheetId="4" hidden="1">'[2]ePSM Member Data Page'!$Y$4</definedName>
    <definedName name="AHF_Med_female_mem_0_19_prior" hidden="1">'[2]ePSM Member Data Page'!$Y$4</definedName>
    <definedName name="AHF_Med_female_mem_20_44_curr" localSheetId="5" hidden="1">'[2]ePSM Member Data Page'!$V$5</definedName>
    <definedName name="AHF_Med_female_mem_20_44_curr" localSheetId="4" hidden="1">'[2]ePSM Member Data Page'!$V$5</definedName>
    <definedName name="AHF_Med_female_mem_20_44_curr" hidden="1">'[2]ePSM Member Data Page'!$V$5</definedName>
    <definedName name="AHF_Med_female_mem_20_44_prior" localSheetId="5" hidden="1">'[2]ePSM Member Data Page'!$Y$5</definedName>
    <definedName name="AHF_Med_female_mem_20_44_prior" localSheetId="4" hidden="1">'[2]ePSM Member Data Page'!$Y$5</definedName>
    <definedName name="AHF_Med_female_mem_20_44_prior" hidden="1">'[2]ePSM Member Data Page'!$Y$5</definedName>
    <definedName name="AHF_Med_female_mem_45_64_curr" localSheetId="5" hidden="1">'[2]ePSM Member Data Page'!$V$6</definedName>
    <definedName name="AHF_Med_female_mem_45_64_curr" localSheetId="4" hidden="1">'[2]ePSM Member Data Page'!$V$6</definedName>
    <definedName name="AHF_Med_female_mem_45_64_curr" hidden="1">'[2]ePSM Member Data Page'!$V$6</definedName>
    <definedName name="AHF_Med_female_mem_45_64_prior" localSheetId="5" hidden="1">'[2]ePSM Member Data Page'!$Y$6</definedName>
    <definedName name="AHF_Med_female_mem_45_64_prior" localSheetId="4" hidden="1">'[2]ePSM Member Data Page'!$Y$6</definedName>
    <definedName name="AHF_Med_female_mem_45_64_prior" hidden="1">'[2]ePSM Member Data Page'!$Y$6</definedName>
    <definedName name="AHF_Med_female_mem_65_over_curr" localSheetId="5" hidden="1">'[2]ePSM Member Data Page'!$V$7</definedName>
    <definedName name="AHF_Med_female_mem_65_over_curr" localSheetId="4" hidden="1">'[2]ePSM Member Data Page'!$V$7</definedName>
    <definedName name="AHF_Med_female_mem_65_over_curr" hidden="1">'[2]ePSM Member Data Page'!$V$7</definedName>
    <definedName name="AHF_Med_female_mem_65_over_prior" localSheetId="5" hidden="1">'[2]ePSM Member Data Page'!$Y$7</definedName>
    <definedName name="AHF_Med_female_mem_65_over_prior" localSheetId="4" hidden="1">'[2]ePSM Member Data Page'!$Y$7</definedName>
    <definedName name="AHF_Med_female_mem_65_over_prior" hidden="1">'[2]ePSM Member Data Page'!$Y$7</definedName>
    <definedName name="AHF_Med_female_members_curr" localSheetId="5" hidden="1">'[2]ePSM Member Data Page'!$V$8</definedName>
    <definedName name="AHF_Med_female_members_curr" localSheetId="4" hidden="1">'[2]ePSM Member Data Page'!$V$8</definedName>
    <definedName name="AHF_Med_female_members_curr" hidden="1">'[2]ePSM Member Data Page'!$V$8</definedName>
    <definedName name="AHF_Med_female_members_prior" localSheetId="5" hidden="1">'[2]ePSM Member Data Page'!$Y$8</definedName>
    <definedName name="AHF_Med_female_members_prior" localSheetId="4" hidden="1">'[2]ePSM Member Data Page'!$Y$8</definedName>
    <definedName name="AHF_Med_female_members_prior" hidden="1">'[2]ePSM Member Data Page'!$Y$8</definedName>
    <definedName name="AHF_Med_fund_in_network_paid_amt_curr" localSheetId="5" hidden="1">'[2]ePSM Medical Data Page'!$BO$17</definedName>
    <definedName name="AHF_Med_fund_in_network_paid_amt_curr" localSheetId="4" hidden="1">'[2]ePSM Medical Data Page'!$BO$17</definedName>
    <definedName name="AHF_Med_fund_in_network_paid_amt_curr" hidden="1">'[2]ePSM Medical Data Page'!$BO$17</definedName>
    <definedName name="AHF_Med_fund_in_network_paid_amt_prior" localSheetId="5" hidden="1">'[2]ePSM Medical Data Page'!$BR$17</definedName>
    <definedName name="AHF_Med_fund_in_network_paid_amt_prior" localSheetId="4" hidden="1">'[2]ePSM Medical Data Page'!$BR$17</definedName>
    <definedName name="AHF_Med_fund_in_network_paid_amt_prior" hidden="1">'[2]ePSM Medical Data Page'!$BR$17</definedName>
    <definedName name="AHF_Med_fund_paid_amt_amb_curr" localSheetId="5" hidden="1">'[2]ePSM Medical Data Page'!$CA$8</definedName>
    <definedName name="AHF_Med_fund_paid_amt_amb_curr" localSheetId="4" hidden="1">'[2]ePSM Medical Data Page'!$CA$8</definedName>
    <definedName name="AHF_Med_fund_paid_amt_amb_curr" hidden="1">'[2]ePSM Medical Data Page'!$CA$8</definedName>
    <definedName name="AHF_Med_fund_paid_amt_curr" localSheetId="5" hidden="1">'[2]ePSM Medical Data Page'!$BO$4</definedName>
    <definedName name="AHF_Med_fund_paid_amt_curr" localSheetId="4" hidden="1">'[2]ePSM Medical Data Page'!$BO$4</definedName>
    <definedName name="AHF_Med_fund_paid_amt_curr" hidden="1">'[2]ePSM Medical Data Page'!$BO$4</definedName>
    <definedName name="AHF_Med_fund_paid_amt_er_curr" localSheetId="5" hidden="1">'[2]ePSM Medical Data Page'!$CA$11</definedName>
    <definedName name="AHF_Med_fund_paid_amt_er_curr" localSheetId="4" hidden="1">'[2]ePSM Medical Data Page'!$CA$11</definedName>
    <definedName name="AHF_Med_fund_paid_amt_er_curr" hidden="1">'[2]ePSM Medical Data Page'!$CA$11</definedName>
    <definedName name="AHF_Med_fund_paid_amt_female_0_19_curr" localSheetId="5" hidden="1">'[2]ePSM Medical Data Page'!$BU$6</definedName>
    <definedName name="AHF_Med_fund_paid_amt_female_0_19_curr" localSheetId="4" hidden="1">'[2]ePSM Medical Data Page'!$BU$6</definedName>
    <definedName name="AHF_Med_fund_paid_amt_female_0_19_curr" hidden="1">'[2]ePSM Medical Data Page'!$BU$6</definedName>
    <definedName name="AHF_Med_fund_paid_amt_female_0_19_prior" localSheetId="5" hidden="1">'[2]ePSM Medical Data Page'!$BX$6</definedName>
    <definedName name="AHF_Med_fund_paid_amt_female_0_19_prior" localSheetId="4" hidden="1">'[2]ePSM Medical Data Page'!$BX$6</definedName>
    <definedName name="AHF_Med_fund_paid_amt_female_0_19_prior" hidden="1">'[2]ePSM Medical Data Page'!$BX$6</definedName>
    <definedName name="AHF_Med_fund_paid_amt_female_20_44_curr" localSheetId="5" hidden="1">'[2]ePSM Medical Data Page'!$BU$11</definedName>
    <definedName name="AHF_Med_fund_paid_amt_female_20_44_curr" localSheetId="4" hidden="1">'[2]ePSM Medical Data Page'!$BU$11</definedName>
    <definedName name="AHF_Med_fund_paid_amt_female_20_44_curr" hidden="1">'[2]ePSM Medical Data Page'!$BU$11</definedName>
    <definedName name="AHF_Med_fund_paid_amt_female_45_64_curr" localSheetId="5" hidden="1">'[2]ePSM Medical Data Page'!$BU$16</definedName>
    <definedName name="AHF_Med_fund_paid_amt_female_45_64_curr" localSheetId="4" hidden="1">'[2]ePSM Medical Data Page'!$BU$16</definedName>
    <definedName name="AHF_Med_fund_paid_amt_female_45_64_curr" hidden="1">'[2]ePSM Medical Data Page'!$BU$16</definedName>
    <definedName name="AHF_Med_fund_paid_amt_female_65_over_curr" localSheetId="5" hidden="1">'[2]ePSM Medical Data Page'!$BU$21</definedName>
    <definedName name="AHF_Med_fund_paid_amt_female_65_over_curr" localSheetId="4" hidden="1">'[2]ePSM Medical Data Page'!$BU$21</definedName>
    <definedName name="AHF_Med_fund_paid_amt_female_65_over_curr" hidden="1">'[2]ePSM Medical Data Page'!$BU$21</definedName>
    <definedName name="AHF_Med_fund_paid_amt_home_health_curr" localSheetId="5" hidden="1">'[2]ePSM Medical Data Page'!$CA$26</definedName>
    <definedName name="AHF_Med_fund_paid_amt_home_health_curr" localSheetId="4" hidden="1">'[2]ePSM Medical Data Page'!$CA$26</definedName>
    <definedName name="AHF_Med_fund_paid_amt_home_health_curr" hidden="1">'[2]ePSM Medical Data Page'!$CA$26</definedName>
    <definedName name="AHF_Med_fund_paid_amt_inp_curr" localSheetId="5" hidden="1">'[2]ePSM Medical Data Page'!$CA$5</definedName>
    <definedName name="AHF_Med_fund_paid_amt_inp_curr" localSheetId="4" hidden="1">'[2]ePSM Medical Data Page'!$CA$5</definedName>
    <definedName name="AHF_Med_fund_paid_amt_inp_curr" hidden="1">'[2]ePSM Medical Data Page'!$CA$5</definedName>
    <definedName name="AHF_Med_fund_paid_amt_lab_curr" localSheetId="5" hidden="1">'[2]ePSM Medical Data Page'!$CA$23</definedName>
    <definedName name="AHF_Med_fund_paid_amt_lab_curr" localSheetId="4" hidden="1">'[2]ePSM Medical Data Page'!$CA$23</definedName>
    <definedName name="AHF_Med_fund_paid_amt_lab_curr" hidden="1">'[2]ePSM Medical Data Page'!$CA$23</definedName>
    <definedName name="AHF_Med_fund_paid_amt_male_0_19_curr" localSheetId="5" hidden="1">'[2]ePSM Medical Data Page'!$BU$26</definedName>
    <definedName name="AHF_Med_fund_paid_amt_male_0_19_curr" localSheetId="4" hidden="1">'[2]ePSM Medical Data Page'!$BU$26</definedName>
    <definedName name="AHF_Med_fund_paid_amt_male_0_19_curr" hidden="1">'[2]ePSM Medical Data Page'!$BU$26</definedName>
    <definedName name="AHF_Med_fund_paid_amt_male_20_44_curr" localSheetId="5" hidden="1">'[2]ePSM Medical Data Page'!$BU$31</definedName>
    <definedName name="AHF_Med_fund_paid_amt_male_20_44_curr" localSheetId="4" hidden="1">'[2]ePSM Medical Data Page'!$BU$31</definedName>
    <definedName name="AHF_Med_fund_paid_amt_male_20_44_curr" hidden="1">'[2]ePSM Medical Data Page'!$BU$31</definedName>
    <definedName name="AHF_Med_fund_paid_amt_male_45_64_curr" localSheetId="5" hidden="1">'[2]ePSM Medical Data Page'!$BU$36</definedName>
    <definedName name="AHF_Med_fund_paid_amt_male_45_64_curr" localSheetId="4" hidden="1">'[2]ePSM Medical Data Page'!$BU$36</definedName>
    <definedName name="AHF_Med_fund_paid_amt_male_45_64_curr" hidden="1">'[2]ePSM Medical Data Page'!$BU$36</definedName>
    <definedName name="AHF_Med_fund_paid_amt_male_65_over_curr" localSheetId="5" hidden="1">'[2]ePSM Medical Data Page'!$BU$41</definedName>
    <definedName name="AHF_Med_fund_paid_amt_male_65_over_curr" localSheetId="4" hidden="1">'[2]ePSM Medical Data Page'!$BU$41</definedName>
    <definedName name="AHF_Med_fund_paid_amt_male_65_over_curr" hidden="1">'[2]ePSM Medical Data Page'!$BU$41</definedName>
    <definedName name="AHF_Med_fund_paid_amt_medical_misc_curr" localSheetId="5" hidden="1">'[2]ePSM Medical Data Page'!$CA$35</definedName>
    <definedName name="AHF_Med_fund_paid_amt_medical_misc_curr" localSheetId="4" hidden="1">'[2]ePSM Medical Data Page'!$CA$35</definedName>
    <definedName name="AHF_Med_fund_paid_amt_medical_misc_curr" hidden="1">'[2]ePSM Medical Data Page'!$CA$35</definedName>
    <definedName name="AHF_Med_fund_paid_amt_medical_rx_curr" localSheetId="5" hidden="1">'[2]ePSM Medical Data Page'!$CA$32</definedName>
    <definedName name="AHF_Med_fund_paid_amt_medical_rx_curr" localSheetId="4" hidden="1">'[2]ePSM Medical Data Page'!$CA$32</definedName>
    <definedName name="AHF_Med_fund_paid_amt_medical_rx_curr" hidden="1">'[2]ePSM Medical Data Page'!$CA$32</definedName>
    <definedName name="AHF_Med_fund_paid_amt_mental_health_curr" localSheetId="5" hidden="1">'[2]ePSM Medical Data Page'!$CA$29</definedName>
    <definedName name="AHF_Med_fund_paid_amt_mental_health_curr" localSheetId="4" hidden="1">'[2]ePSM Medical Data Page'!$CA$29</definedName>
    <definedName name="AHF_Med_fund_paid_amt_mental_health_curr" hidden="1">'[2]ePSM Medical Data Page'!$CA$29</definedName>
    <definedName name="AHF_Med_fund_paid_amt_prim_phys_curr" localSheetId="5" hidden="1">'[2]ePSM Medical Data Page'!$CA$17</definedName>
    <definedName name="AHF_Med_fund_paid_amt_prim_phys_curr" localSheetId="4" hidden="1">'[2]ePSM Medical Data Page'!$CA$17</definedName>
    <definedName name="AHF_Med_fund_paid_amt_prim_phys_curr" hidden="1">'[2]ePSM Medical Data Page'!$CA$17</definedName>
    <definedName name="AHF_Med_fund_paid_amt_prior" localSheetId="5" hidden="1">'[2]ePSM Medical Data Page'!$BR$4</definedName>
    <definedName name="AHF_Med_fund_paid_amt_prior" localSheetId="4" hidden="1">'[2]ePSM Medical Data Page'!$BR$4</definedName>
    <definedName name="AHF_Med_fund_paid_amt_prior" hidden="1">'[2]ePSM Medical Data Page'!$BR$4</definedName>
    <definedName name="AHF_Med_fund_paid_amt_rad_curr" localSheetId="5" hidden="1">'[2]ePSM Medical Data Page'!$CA$20</definedName>
    <definedName name="AHF_Med_fund_paid_amt_rad_curr" localSheetId="4" hidden="1">'[2]ePSM Medical Data Page'!$CA$20</definedName>
    <definedName name="AHF_Med_fund_paid_amt_rad_curr" hidden="1">'[2]ePSM Medical Data Page'!$CA$20</definedName>
    <definedName name="AHF_Med_fund_paid_amt_spec_phys_curr" localSheetId="5" hidden="1">'[2]ePSM Medical Data Page'!$CA$14</definedName>
    <definedName name="AHF_Med_fund_paid_amt_spec_phys_curr" localSheetId="4" hidden="1">'[2]ePSM Medical Data Page'!$CA$14</definedName>
    <definedName name="AHF_Med_fund_paid_amt_spec_phys_curr" hidden="1">'[2]ePSM Medical Data Page'!$CA$14</definedName>
    <definedName name="AHF_Med_fund_paid_amt_total_curr" localSheetId="5" hidden="1">'[2]ePSM Medical Data Page'!$BU$66</definedName>
    <definedName name="AHF_Med_fund_paid_amt_total_curr" localSheetId="4" hidden="1">'[2]ePSM Medical Data Page'!$BU$66</definedName>
    <definedName name="AHF_Med_fund_paid_amt_total_curr" hidden="1">'[2]ePSM Medical Data Page'!$BU$66</definedName>
    <definedName name="AHF_Med_fund_paid_amt_total_mcc_curr" localSheetId="5" hidden="1">'[2]ePSM Medical Data Page'!$CA$38</definedName>
    <definedName name="AHF_Med_fund_paid_amt_total_mcc_curr" localSheetId="4" hidden="1">'[2]ePSM Medical Data Page'!$CA$38</definedName>
    <definedName name="AHF_Med_fund_paid_amt_total_mcc_curr" hidden="1">'[2]ePSM Medical Data Page'!$CA$38</definedName>
    <definedName name="AHF_Med_fund_paid_amt_total_prior" localSheetId="5" hidden="1">'[2]ePSM Medical Data Page'!$BX$66</definedName>
    <definedName name="AHF_Med_fund_paid_amt_total_prior" localSheetId="4" hidden="1">'[2]ePSM Medical Data Page'!$BX$66</definedName>
    <definedName name="AHF_Med_fund_paid_amt_total_prior" hidden="1">'[2]ePSM Medical Data Page'!$BX$66</definedName>
    <definedName name="AHF_Med_fund_paid_amt_unknown_0_19_curr" localSheetId="5" hidden="1">'[2]ePSM Medical Data Page'!$BU$46</definedName>
    <definedName name="AHF_Med_fund_paid_amt_unknown_0_19_curr" localSheetId="4" hidden="1">'[2]ePSM Medical Data Page'!$BU$46</definedName>
    <definedName name="AHF_Med_fund_paid_amt_unknown_0_19_curr" hidden="1">'[2]ePSM Medical Data Page'!$BU$46</definedName>
    <definedName name="AHF_Med_fund_paid_amt_unknown_20_44_curr" localSheetId="5" hidden="1">'[2]ePSM Medical Data Page'!$BU$51</definedName>
    <definedName name="AHF_Med_fund_paid_amt_unknown_20_44_curr" localSheetId="4" hidden="1">'[2]ePSM Medical Data Page'!$BU$51</definedName>
    <definedName name="AHF_Med_fund_paid_amt_unknown_20_44_curr" hidden="1">'[2]ePSM Medical Data Page'!$BU$51</definedName>
    <definedName name="AHF_Med_fund_paid_amt_unknown_45_64_curr" localSheetId="5" hidden="1">'[2]ePSM Medical Data Page'!$BU$56</definedName>
    <definedName name="AHF_Med_fund_paid_amt_unknown_45_64_curr" localSheetId="4" hidden="1">'[2]ePSM Medical Data Page'!$BU$56</definedName>
    <definedName name="AHF_Med_fund_paid_amt_unknown_45_64_curr" hidden="1">'[2]ePSM Medical Data Page'!$BU$56</definedName>
    <definedName name="AHF_Med_fund_paid_amt_unknown_65_over_curr" localSheetId="5" hidden="1">'[2]ePSM Medical Data Page'!$BU$61</definedName>
    <definedName name="AHF_Med_fund_paid_amt_unknown_65_over_curr" localSheetId="4" hidden="1">'[2]ePSM Medical Data Page'!$BU$61</definedName>
    <definedName name="AHF_Med_fund_paid_amt_unknown_65_over_curr" hidden="1">'[2]ePSM Medical Data Page'!$BU$61</definedName>
    <definedName name="AHF_Med_in_network_paid_amt_curr" localSheetId="5" hidden="1">'[2]ePSM Medical Data Page'!$BO$16</definedName>
    <definedName name="AHF_Med_in_network_paid_amt_curr" localSheetId="4" hidden="1">'[2]ePSM Medical Data Page'!$BO$16</definedName>
    <definedName name="AHF_Med_in_network_paid_amt_curr" hidden="1">'[2]ePSM Medical Data Page'!$BO$16</definedName>
    <definedName name="AHF_Med_in_network_paid_amt_prior" localSheetId="5" hidden="1">'[2]ePSM Medical Data Page'!$BR$16</definedName>
    <definedName name="AHF_Med_in_network_paid_amt_prior" localSheetId="4" hidden="1">'[2]ePSM Medical Data Page'!$BR$16</definedName>
    <definedName name="AHF_Med_in_network_paid_amt_prior" hidden="1">'[2]ePSM Medical Data Page'!$BR$16</definedName>
    <definedName name="AHF_Med_inp_paid_amt_curr" localSheetId="5" hidden="1">'[2]ePSM Medical Data Page'!$BO$5</definedName>
    <definedName name="AHF_Med_inp_paid_amt_curr" localSheetId="4" hidden="1">'[2]ePSM Medical Data Page'!$BO$5</definedName>
    <definedName name="AHF_Med_inp_paid_amt_curr" hidden="1">'[2]ePSM Medical Data Page'!$BO$5</definedName>
    <definedName name="AHF_Med_inp_paid_amt_prior" localSheetId="5" hidden="1">'[2]ePSM Medical Data Page'!$BR$5</definedName>
    <definedName name="AHF_Med_inp_paid_amt_prior" localSheetId="4" hidden="1">'[2]ePSM Medical Data Page'!$BR$5</definedName>
    <definedName name="AHF_Med_inp_paid_amt_prior" hidden="1">'[2]ePSM Medical Data Page'!$BR$5</definedName>
    <definedName name="AHF_Med_inp_surgery_count_curr" localSheetId="5" hidden="1">'[2]ePSM Medical Data Page'!$BO$10</definedName>
    <definedName name="AHF_Med_inp_surgery_count_curr" localSheetId="4" hidden="1">'[2]ePSM Medical Data Page'!$BO$10</definedName>
    <definedName name="AHF_Med_inp_surgery_count_curr" hidden="1">'[2]ePSM Medical Data Page'!$BO$10</definedName>
    <definedName name="AHF_Med_inp_surgery_count_prior" localSheetId="5" hidden="1">'[2]ePSM Medical Data Page'!$BR$10</definedName>
    <definedName name="AHF_Med_inp_surgery_count_prior" localSheetId="4" hidden="1">'[2]ePSM Medical Data Page'!$BR$10</definedName>
    <definedName name="AHF_Med_inp_surgery_count_prior" hidden="1">'[2]ePSM Medical Data Page'!$BR$10</definedName>
    <definedName name="AHF_Med_male_mem_0_19_curr" localSheetId="5" hidden="1">'[2]ePSM Member Data Page'!$V$9</definedName>
    <definedName name="AHF_Med_male_mem_0_19_curr" localSheetId="4" hidden="1">'[2]ePSM Member Data Page'!$V$9</definedName>
    <definedName name="AHF_Med_male_mem_0_19_curr" hidden="1">'[2]ePSM Member Data Page'!$V$9</definedName>
    <definedName name="AHF_Med_male_mem_0_19_prior" localSheetId="5" hidden="1">'[2]ePSM Member Data Page'!$Y$9</definedName>
    <definedName name="AHF_Med_male_mem_0_19_prior" localSheetId="4" hidden="1">'[2]ePSM Member Data Page'!$Y$9</definedName>
    <definedName name="AHF_Med_male_mem_0_19_prior" hidden="1">'[2]ePSM Member Data Page'!$Y$9</definedName>
    <definedName name="AHF_Med_male_mem_20_44_curr" localSheetId="5" hidden="1">'[2]ePSM Member Data Page'!$V$10</definedName>
    <definedName name="AHF_Med_male_mem_20_44_curr" localSheetId="4" hidden="1">'[2]ePSM Member Data Page'!$V$10</definedName>
    <definedName name="AHF_Med_male_mem_20_44_curr" hidden="1">'[2]ePSM Member Data Page'!$V$10</definedName>
    <definedName name="AHF_Med_male_mem_20_44_prior" localSheetId="5" hidden="1">'[2]ePSM Member Data Page'!$Y$10</definedName>
    <definedName name="AHF_Med_male_mem_20_44_prior" localSheetId="4" hidden="1">'[2]ePSM Member Data Page'!$Y$10</definedName>
    <definedName name="AHF_Med_male_mem_20_44_prior" hidden="1">'[2]ePSM Member Data Page'!$Y$10</definedName>
    <definedName name="AHF_Med_male_mem_45_64_curr" localSheetId="5" hidden="1">'[2]ePSM Member Data Page'!$V$11</definedName>
    <definedName name="AHF_Med_male_mem_45_64_curr" localSheetId="4" hidden="1">'[2]ePSM Member Data Page'!$V$11</definedName>
    <definedName name="AHF_Med_male_mem_45_64_curr" hidden="1">'[2]ePSM Member Data Page'!$V$11</definedName>
    <definedName name="AHF_Med_male_mem_45_64_prior" localSheetId="5" hidden="1">'[2]ePSM Member Data Page'!$Y$11</definedName>
    <definedName name="AHF_Med_male_mem_45_64_prior" localSheetId="4" hidden="1">'[2]ePSM Member Data Page'!$Y$11</definedName>
    <definedName name="AHF_Med_male_mem_45_64_prior" hidden="1">'[2]ePSM Member Data Page'!$Y$11</definedName>
    <definedName name="AHF_Med_male_mem_65_over_curr" localSheetId="5" hidden="1">'[2]ePSM Member Data Page'!$V$12</definedName>
    <definedName name="AHF_Med_male_mem_65_over_curr" localSheetId="4" hidden="1">'[2]ePSM Member Data Page'!$V$12</definedName>
    <definedName name="AHF_Med_male_mem_65_over_curr" hidden="1">'[2]ePSM Member Data Page'!$V$12</definedName>
    <definedName name="AHF_Med_male_mem_65_over_prior" localSheetId="5" hidden="1">'[2]ePSM Member Data Page'!$Y$12</definedName>
    <definedName name="AHF_Med_male_mem_65_over_prior" localSheetId="4" hidden="1">'[2]ePSM Member Data Page'!$Y$12</definedName>
    <definedName name="AHF_Med_male_mem_65_over_prior" hidden="1">'[2]ePSM Member Data Page'!$Y$12</definedName>
    <definedName name="AHF_Med_male_members_curr" localSheetId="5" hidden="1">'[2]ePSM Member Data Page'!$V$13</definedName>
    <definedName name="AHF_Med_male_members_curr" localSheetId="4" hidden="1">'[2]ePSM Member Data Page'!$V$13</definedName>
    <definedName name="AHF_Med_male_members_curr" hidden="1">'[2]ePSM Member Data Page'!$V$13</definedName>
    <definedName name="AHF_Med_male_members_prior" localSheetId="5" hidden="1">'[2]ePSM Member Data Page'!$Y$13</definedName>
    <definedName name="AHF_Med_male_members_prior" localSheetId="4" hidden="1">'[2]ePSM Member Data Page'!$Y$13</definedName>
    <definedName name="AHF_Med_male_members_prior" hidden="1">'[2]ePSM Member Data Page'!$Y$13</definedName>
    <definedName name="AHF_Med_months_curr" localSheetId="5" hidden="1">'[2]ePSM Member Data Page'!$V$3</definedName>
    <definedName name="AHF_Med_months_curr" localSheetId="4" hidden="1">'[2]ePSM Member Data Page'!$V$3</definedName>
    <definedName name="AHF_Med_months_curr" hidden="1">'[2]ePSM Member Data Page'!$V$3</definedName>
    <definedName name="AHF_Med_months_prior" localSheetId="5" hidden="1">'[2]ePSM Member Data Page'!$Y$3</definedName>
    <definedName name="AHF_Med_months_prior" localSheetId="4" hidden="1">'[2]ePSM Member Data Page'!$Y$3</definedName>
    <definedName name="AHF_Med_months_prior" hidden="1">'[2]ePSM Member Data Page'!$Y$3</definedName>
    <definedName name="AHF_Med_num_employees_curr" localSheetId="5" hidden="1">'[2]ePSM Member Data Page'!$V$20</definedName>
    <definedName name="AHF_Med_num_employees_curr" localSheetId="4" hidden="1">'[2]ePSM Member Data Page'!$V$20</definedName>
    <definedName name="AHF_Med_num_employees_curr" hidden="1">'[2]ePSM Member Data Page'!$V$20</definedName>
    <definedName name="AHF_Med_num_employees_prior" localSheetId="5" hidden="1">'[2]ePSM Member Data Page'!$Y$20</definedName>
    <definedName name="AHF_Med_num_employees_prior" localSheetId="4" hidden="1">'[2]ePSM Member Data Page'!$Y$20</definedName>
    <definedName name="AHF_Med_num_employees_prior" hidden="1">'[2]ePSM Member Data Page'!$Y$20</definedName>
    <definedName name="AHF_Med_num_members_curr" localSheetId="5" hidden="1">'[2]ePSM Member Data Page'!$V$19</definedName>
    <definedName name="AHF_Med_num_members_curr" localSheetId="4" hidden="1">'[2]ePSM Member Data Page'!$V$19</definedName>
    <definedName name="AHF_Med_num_members_curr" hidden="1">'[2]ePSM Member Data Page'!$V$19</definedName>
    <definedName name="AHF_Med_num_members_prior" localSheetId="5" hidden="1">'[2]ePSM Member Data Page'!$Y$19</definedName>
    <definedName name="AHF_Med_num_members_prior" localSheetId="4" hidden="1">'[2]ePSM Member Data Page'!$Y$19</definedName>
    <definedName name="AHF_Med_num_members_prior" hidden="1">'[2]ePSM Member Data Page'!$Y$19</definedName>
    <definedName name="AHF_Med_office_visits_count_curr" localSheetId="5" hidden="1">'[2]ePSM Medical Data Page'!$BO$12</definedName>
    <definedName name="AHF_Med_office_visits_count_curr" localSheetId="4" hidden="1">'[2]ePSM Medical Data Page'!$BO$12</definedName>
    <definedName name="AHF_Med_office_visits_count_curr" hidden="1">'[2]ePSM Medical Data Page'!$BO$12</definedName>
    <definedName name="AHF_Med_office_visits_count_prior" localSheetId="5" hidden="1">'[2]ePSM Medical Data Page'!$BR$12</definedName>
    <definedName name="AHF_Med_office_visits_count_prior" localSheetId="4" hidden="1">'[2]ePSM Medical Data Page'!$BR$12</definedName>
    <definedName name="AHF_Med_office_visits_count_prior" hidden="1">'[2]ePSM Medical Data Page'!$BR$12</definedName>
    <definedName name="AHF_Med_paid_amt_amb_curr" localSheetId="5" hidden="1">'[2]ePSM Medical Data Page'!$CA$7</definedName>
    <definedName name="AHF_Med_paid_amt_amb_curr" localSheetId="4" hidden="1">'[2]ePSM Medical Data Page'!$CA$7</definedName>
    <definedName name="AHF_Med_paid_amt_amb_curr" hidden="1">'[2]ePSM Medical Data Page'!$CA$7</definedName>
    <definedName name="AHF_Med_paid_amt_curr" localSheetId="5" hidden="1">'[2]ePSM Medical Data Page'!$BO$3</definedName>
    <definedName name="AHF_Med_paid_amt_curr" localSheetId="4" hidden="1">'[2]ePSM Medical Data Page'!$BO$3</definedName>
    <definedName name="AHF_Med_paid_amt_curr" hidden="1">'[2]ePSM Medical Data Page'!$BO$3</definedName>
    <definedName name="AHF_Med_paid_amt_er_curr" localSheetId="5" hidden="1">'[2]ePSM Medical Data Page'!$CA$10</definedName>
    <definedName name="AHF_Med_paid_amt_er_curr" localSheetId="4" hidden="1">'[2]ePSM Medical Data Page'!$CA$10</definedName>
    <definedName name="AHF_Med_paid_amt_er_curr" hidden="1">'[2]ePSM Medical Data Page'!$CA$10</definedName>
    <definedName name="AHF_Med_paid_amt_female_0_19_curr" localSheetId="5" hidden="1">'[2]ePSM Medical Data Page'!$BU$7</definedName>
    <definedName name="AHF_Med_paid_amt_female_0_19_curr" localSheetId="4" hidden="1">'[2]ePSM Medical Data Page'!$BU$7</definedName>
    <definedName name="AHF_Med_paid_amt_female_0_19_curr" hidden="1">'[2]ePSM Medical Data Page'!$BU$7</definedName>
    <definedName name="AHF_Med_paid_amt_female_0_19_prior" localSheetId="5" hidden="1">'[2]ePSM Medical Data Page'!$BX$7</definedName>
    <definedName name="AHF_Med_paid_amt_female_0_19_prior" localSheetId="4" hidden="1">'[2]ePSM Medical Data Page'!$BX$7</definedName>
    <definedName name="AHF_Med_paid_amt_female_0_19_prior" hidden="1">'[2]ePSM Medical Data Page'!$BX$7</definedName>
    <definedName name="AHF_Med_paid_amt_female_20_44_curr" localSheetId="5" hidden="1">'[2]ePSM Medical Data Page'!$BU$12</definedName>
    <definedName name="AHF_Med_paid_amt_female_20_44_curr" localSheetId="4" hidden="1">'[2]ePSM Medical Data Page'!$BU$12</definedName>
    <definedName name="AHF_Med_paid_amt_female_20_44_curr" hidden="1">'[2]ePSM Medical Data Page'!$BU$12</definedName>
    <definedName name="AHF_Med_paid_amt_female_45_64_curr" localSheetId="5" hidden="1">'[2]ePSM Medical Data Page'!$BU$17</definedName>
    <definedName name="AHF_Med_paid_amt_female_45_64_curr" localSheetId="4" hidden="1">'[2]ePSM Medical Data Page'!$BU$17</definedName>
    <definedName name="AHF_Med_paid_amt_female_45_64_curr" hidden="1">'[2]ePSM Medical Data Page'!$BU$17</definedName>
    <definedName name="AHF_Med_paid_amt_female_65_over_curr" localSheetId="5" hidden="1">'[2]ePSM Medical Data Page'!$BU$22</definedName>
    <definedName name="AHF_Med_paid_amt_female_65_over_curr" localSheetId="4" hidden="1">'[2]ePSM Medical Data Page'!$BU$22</definedName>
    <definedName name="AHF_Med_paid_amt_female_65_over_curr" hidden="1">'[2]ePSM Medical Data Page'!$BU$22</definedName>
    <definedName name="AHF_Med_paid_amt_home_health_curr" localSheetId="5" hidden="1">'[2]ePSM Medical Data Page'!$CA$25</definedName>
    <definedName name="AHF_Med_paid_amt_home_health_curr" localSheetId="4" hidden="1">'[2]ePSM Medical Data Page'!$CA$25</definedName>
    <definedName name="AHF_Med_paid_amt_home_health_curr" hidden="1">'[2]ePSM Medical Data Page'!$CA$25</definedName>
    <definedName name="AHF_Med_paid_amt_inp_curr" localSheetId="5" hidden="1">'[2]ePSM Medical Data Page'!$CA$4</definedName>
    <definedName name="AHF_Med_paid_amt_inp_curr" localSheetId="4" hidden="1">'[2]ePSM Medical Data Page'!$CA$4</definedName>
    <definedName name="AHF_Med_paid_amt_inp_curr" hidden="1">'[2]ePSM Medical Data Page'!$CA$4</definedName>
    <definedName name="AHF_Med_paid_amt_lab_curr" localSheetId="5" hidden="1">'[2]ePSM Medical Data Page'!$CA$22</definedName>
    <definedName name="AHF_Med_paid_amt_lab_curr" localSheetId="4" hidden="1">'[2]ePSM Medical Data Page'!$CA$22</definedName>
    <definedName name="AHF_Med_paid_amt_lab_curr" hidden="1">'[2]ePSM Medical Data Page'!$CA$22</definedName>
    <definedName name="AHF_Med_paid_amt_male_0_19_curr" localSheetId="5" hidden="1">'[2]ePSM Medical Data Page'!$BU$27</definedName>
    <definedName name="AHF_Med_paid_amt_male_0_19_curr" localSheetId="4" hidden="1">'[2]ePSM Medical Data Page'!$BU$27</definedName>
    <definedName name="AHF_Med_paid_amt_male_0_19_curr" hidden="1">'[2]ePSM Medical Data Page'!$BU$27</definedName>
    <definedName name="AHF_Med_paid_amt_male_20_44_curr" localSheetId="5" hidden="1">'[2]ePSM Medical Data Page'!$BU$32</definedName>
    <definedName name="AHF_Med_paid_amt_male_20_44_curr" localSheetId="4" hidden="1">'[2]ePSM Medical Data Page'!$BU$32</definedName>
    <definedName name="AHF_Med_paid_amt_male_20_44_curr" hidden="1">'[2]ePSM Medical Data Page'!$BU$32</definedName>
    <definedName name="AHF_Med_paid_amt_male_45_64_curr" localSheetId="5" hidden="1">'[2]ePSM Medical Data Page'!$BU$37</definedName>
    <definedName name="AHF_Med_paid_amt_male_45_64_curr" localSheetId="4" hidden="1">'[2]ePSM Medical Data Page'!$BU$37</definedName>
    <definedName name="AHF_Med_paid_amt_male_45_64_curr" hidden="1">'[2]ePSM Medical Data Page'!$BU$37</definedName>
    <definedName name="AHF_Med_paid_amt_male_65_over_curr" localSheetId="5" hidden="1">'[2]ePSM Medical Data Page'!$BU$42</definedName>
    <definedName name="AHF_Med_paid_amt_male_65_over_curr" localSheetId="4" hidden="1">'[2]ePSM Medical Data Page'!$BU$42</definedName>
    <definedName name="AHF_Med_paid_amt_male_65_over_curr" hidden="1">'[2]ePSM Medical Data Page'!$BU$42</definedName>
    <definedName name="AHF_Med_paid_amt_medical_misc_curr" localSheetId="5" hidden="1">'[2]ePSM Medical Data Page'!$CA$34</definedName>
    <definedName name="AHF_Med_paid_amt_medical_misc_curr" localSheetId="4" hidden="1">'[2]ePSM Medical Data Page'!$CA$34</definedName>
    <definedName name="AHF_Med_paid_amt_medical_misc_curr" hidden="1">'[2]ePSM Medical Data Page'!$CA$34</definedName>
    <definedName name="AHF_Med_paid_amt_medical_rx_curr" localSheetId="5" hidden="1">'[2]ePSM Medical Data Page'!$CA$31</definedName>
    <definedName name="AHF_Med_paid_amt_medical_rx_curr" localSheetId="4" hidden="1">'[2]ePSM Medical Data Page'!$CA$31</definedName>
    <definedName name="AHF_Med_paid_amt_medical_rx_curr" hidden="1">'[2]ePSM Medical Data Page'!$CA$31</definedName>
    <definedName name="AHF_Med_paid_amt_mental_health_curr" localSheetId="5" hidden="1">'[2]ePSM Medical Data Page'!$CA$28</definedName>
    <definedName name="AHF_Med_paid_amt_mental_health_curr" localSheetId="4" hidden="1">'[2]ePSM Medical Data Page'!$CA$28</definedName>
    <definedName name="AHF_Med_paid_amt_mental_health_curr" hidden="1">'[2]ePSM Medical Data Page'!$CA$28</definedName>
    <definedName name="AHF_Med_paid_amt_prim_phys_curr" localSheetId="5" hidden="1">'[2]ePSM Medical Data Page'!$CA$16</definedName>
    <definedName name="AHF_Med_paid_amt_prim_phys_curr" localSheetId="4" hidden="1">'[2]ePSM Medical Data Page'!$CA$16</definedName>
    <definedName name="AHF_Med_paid_amt_prim_phys_curr" hidden="1">'[2]ePSM Medical Data Page'!$CA$16</definedName>
    <definedName name="AHF_Med_paid_amt_prior" localSheetId="5" hidden="1">'[2]ePSM Medical Data Page'!$BR$3</definedName>
    <definedName name="AHF_Med_paid_amt_prior" localSheetId="4" hidden="1">'[2]ePSM Medical Data Page'!$BR$3</definedName>
    <definedName name="AHF_Med_paid_amt_prior" hidden="1">'[2]ePSM Medical Data Page'!$BR$3</definedName>
    <definedName name="AHF_Med_paid_amt_rad_curr" localSheetId="5" hidden="1">'[2]ePSM Medical Data Page'!$CA$19</definedName>
    <definedName name="AHF_Med_paid_amt_rad_curr" localSheetId="4" hidden="1">'[2]ePSM Medical Data Page'!$CA$19</definedName>
    <definedName name="AHF_Med_paid_amt_rad_curr" hidden="1">'[2]ePSM Medical Data Page'!$CA$19</definedName>
    <definedName name="AHF_Med_paid_amt_spec_phys_curr" localSheetId="5" hidden="1">'[2]ePSM Medical Data Page'!$CA$13</definedName>
    <definedName name="AHF_Med_paid_amt_spec_phys_curr" localSheetId="4" hidden="1">'[2]ePSM Medical Data Page'!$CA$13</definedName>
    <definedName name="AHF_Med_paid_amt_spec_phys_curr" hidden="1">'[2]ePSM Medical Data Page'!$CA$13</definedName>
    <definedName name="AHF_Med_paid_amt_total_curr" localSheetId="5" hidden="1">'[2]ePSM Medical Data Page'!$BU$67</definedName>
    <definedName name="AHF_Med_paid_amt_total_curr" localSheetId="4" hidden="1">'[2]ePSM Medical Data Page'!$BU$67</definedName>
    <definedName name="AHF_Med_paid_amt_total_curr" hidden="1">'[2]ePSM Medical Data Page'!$BU$67</definedName>
    <definedName name="AHF_Med_paid_amt_total_mcc_curr" localSheetId="5" hidden="1">'[2]ePSM Medical Data Page'!$CA$37</definedName>
    <definedName name="AHF_Med_paid_amt_total_mcc_curr" localSheetId="4" hidden="1">'[2]ePSM Medical Data Page'!$CA$37</definedName>
    <definedName name="AHF_Med_paid_amt_total_mcc_curr" hidden="1">'[2]ePSM Medical Data Page'!$CA$37</definedName>
    <definedName name="AHF_Med_paid_amt_total_prior" localSheetId="5" hidden="1">'[2]ePSM Medical Data Page'!$BX$67</definedName>
    <definedName name="AHF_Med_paid_amt_total_prior" localSheetId="4" hidden="1">'[2]ePSM Medical Data Page'!$BX$67</definedName>
    <definedName name="AHF_Med_paid_amt_total_prior" hidden="1">'[2]ePSM Medical Data Page'!$BX$67</definedName>
    <definedName name="AHF_Med_paid_amt_unknown_0_19_curr" localSheetId="5" hidden="1">'[2]ePSM Medical Data Page'!$BU$47</definedName>
    <definedName name="AHF_Med_paid_amt_unknown_0_19_curr" localSheetId="4" hidden="1">'[2]ePSM Medical Data Page'!$BU$47</definedName>
    <definedName name="AHF_Med_paid_amt_unknown_0_19_curr" hidden="1">'[2]ePSM Medical Data Page'!$BU$47</definedName>
    <definedName name="AHF_Med_paid_amt_unknown_20_44_curr" localSheetId="5" hidden="1">'[2]ePSM Medical Data Page'!$BU$52</definedName>
    <definedName name="AHF_Med_paid_amt_unknown_20_44_curr" localSheetId="4" hidden="1">'[2]ePSM Medical Data Page'!$BU$52</definedName>
    <definedName name="AHF_Med_paid_amt_unknown_20_44_curr" hidden="1">'[2]ePSM Medical Data Page'!$BU$52</definedName>
    <definedName name="AHF_Med_paid_amt_unknown_45_64_curr" localSheetId="5" hidden="1">'[2]ePSM Medical Data Page'!$BU$57</definedName>
    <definedName name="AHF_Med_paid_amt_unknown_45_64_curr" localSheetId="4" hidden="1">'[2]ePSM Medical Data Page'!$BU$57</definedName>
    <definedName name="AHF_Med_paid_amt_unknown_45_64_curr" hidden="1">'[2]ePSM Medical Data Page'!$BU$57</definedName>
    <definedName name="AHF_Med_paid_amt_unknown_65_over_curr" localSheetId="5" hidden="1">'[2]ePSM Medical Data Page'!$BU$62</definedName>
    <definedName name="AHF_Med_paid_amt_unknown_65_over_curr" localSheetId="4" hidden="1">'[2]ePSM Medical Data Page'!$BU$62</definedName>
    <definedName name="AHF_Med_paid_amt_unknown_65_over_curr" hidden="1">'[2]ePSM Medical Data Page'!$BU$62</definedName>
    <definedName name="AHF_Med_primary_office__visits_count_prior" localSheetId="5" hidden="1">'[2]ePSM Medical Data Page'!$BR$13</definedName>
    <definedName name="AHF_Med_primary_office__visits_count_prior" localSheetId="4" hidden="1">'[2]ePSM Medical Data Page'!$BR$13</definedName>
    <definedName name="AHF_Med_primary_office__visits_count_prior" hidden="1">'[2]ePSM Medical Data Page'!$BR$13</definedName>
    <definedName name="AHF_Med_primary_office_visits_count_curr" localSheetId="5" hidden="1">'[2]ePSM Medical Data Page'!$BO$13</definedName>
    <definedName name="AHF_Med_primary_office_visits_count_curr" localSheetId="4" hidden="1">'[2]ePSM Medical Data Page'!$BO$13</definedName>
    <definedName name="AHF_Med_primary_office_visits_count_curr" hidden="1">'[2]ePSM Medical Data Page'!$BO$13</definedName>
    <definedName name="AHF_Med_primary_office_visits_count_prior" localSheetId="5" hidden="1">'[2]ePSM Medical Data Page'!$BR$13</definedName>
    <definedName name="AHF_Med_primary_office_visits_count_prior" localSheetId="4" hidden="1">'[2]ePSM Medical Data Page'!$BR$13</definedName>
    <definedName name="AHF_Med_primary_office_visits_count_prior" hidden="1">'[2]ePSM Medical Data Page'!$BR$13</definedName>
    <definedName name="AHF_Med_specialist_office__visits_count_prior" localSheetId="5" hidden="1">'[2]ePSM Medical Data Page'!$BR$14</definedName>
    <definedName name="AHF_Med_specialist_office__visits_count_prior" localSheetId="4" hidden="1">'[2]ePSM Medical Data Page'!$BR$14</definedName>
    <definedName name="AHF_Med_specialist_office__visits_count_prior" hidden="1">'[2]ePSM Medical Data Page'!$BR$14</definedName>
    <definedName name="AHF_Med_specialist_office_visits_count_curr" localSheetId="5" hidden="1">'[2]ePSM Medical Data Page'!$BO$14</definedName>
    <definedName name="AHF_Med_specialist_office_visits_count_curr" localSheetId="4" hidden="1">'[2]ePSM Medical Data Page'!$BO$14</definedName>
    <definedName name="AHF_Med_specialist_office_visits_count_curr" hidden="1">'[2]ePSM Medical Data Page'!$BO$14</definedName>
    <definedName name="AHF_Med_specialist_office_visits_count_prior" localSheetId="5" hidden="1">'[2]ePSM Medical Data Page'!$BR$14</definedName>
    <definedName name="AHF_Med_specialist_office_visits_count_prior" localSheetId="4" hidden="1">'[2]ePSM Medical Data Page'!$BR$14</definedName>
    <definedName name="AHF_Med_specialist_office_visits_count_prior" hidden="1">'[2]ePSM Medical Data Page'!$BR$14</definedName>
    <definedName name="AHF_Med_surgery_count_curr" localSheetId="5" hidden="1">'[2]ePSM Medical Data Page'!$BO$9</definedName>
    <definedName name="AHF_Med_surgery_count_curr" localSheetId="4" hidden="1">'[2]ePSM Medical Data Page'!$BO$9</definedName>
    <definedName name="AHF_Med_surgery_count_curr" hidden="1">'[2]ePSM Medical Data Page'!$BO$9</definedName>
    <definedName name="AHF_Med_surgery_count_prior" localSheetId="5" hidden="1">'[2]ePSM Medical Data Page'!$BR$9</definedName>
    <definedName name="AHF_Med_surgery_count_prior" localSheetId="4" hidden="1">'[2]ePSM Medical Data Page'!$BR$9</definedName>
    <definedName name="AHF_Med_surgery_count_prior" hidden="1">'[2]ePSM Medical Data Page'!$BR$9</definedName>
    <definedName name="AHF_Med_unknown_mem_0_19_curr" localSheetId="5" hidden="1">'[2]ePSM Member Data Page'!$V$14</definedName>
    <definedName name="AHF_Med_unknown_mem_0_19_curr" localSheetId="4" hidden="1">'[2]ePSM Member Data Page'!$V$14</definedName>
    <definedName name="AHF_Med_unknown_mem_0_19_curr" hidden="1">'[2]ePSM Member Data Page'!$V$14</definedName>
    <definedName name="AHF_Med_unknown_mem_0_19_prior" localSheetId="5" hidden="1">'[2]ePSM Member Data Page'!$Y$14</definedName>
    <definedName name="AHF_Med_unknown_mem_0_19_prior" localSheetId="4" hidden="1">'[2]ePSM Member Data Page'!$Y$14</definedName>
    <definedName name="AHF_Med_unknown_mem_0_19_prior" hidden="1">'[2]ePSM Member Data Page'!$Y$14</definedName>
    <definedName name="AHF_Med_unknown_mem_20_44_curr" localSheetId="5" hidden="1">'[2]ePSM Member Data Page'!$V$15</definedName>
    <definedName name="AHF_Med_unknown_mem_20_44_curr" localSheetId="4" hidden="1">'[2]ePSM Member Data Page'!$V$15</definedName>
    <definedName name="AHF_Med_unknown_mem_20_44_curr" hidden="1">'[2]ePSM Member Data Page'!$V$15</definedName>
    <definedName name="AHF_Med_unknown_mem_20_44_prior" localSheetId="5" hidden="1">'[2]ePSM Member Data Page'!$Y$15</definedName>
    <definedName name="AHF_Med_unknown_mem_20_44_prior" localSheetId="4" hidden="1">'[2]ePSM Member Data Page'!$Y$15</definedName>
    <definedName name="AHF_Med_unknown_mem_20_44_prior" hidden="1">'[2]ePSM Member Data Page'!$Y$15</definedName>
    <definedName name="AHF_Med_unknown_mem_45_64_curr" localSheetId="5" hidden="1">'[2]ePSM Member Data Page'!$V$16</definedName>
    <definedName name="AHF_Med_unknown_mem_45_64_curr" localSheetId="4" hidden="1">'[2]ePSM Member Data Page'!$V$16</definedName>
    <definedName name="AHF_Med_unknown_mem_45_64_curr" hidden="1">'[2]ePSM Member Data Page'!$V$16</definedName>
    <definedName name="AHF_Med_unknown_mem_45_64_prior" localSheetId="5" hidden="1">'[2]ePSM Member Data Page'!$Y$16</definedName>
    <definedName name="AHF_Med_unknown_mem_45_64_prior" localSheetId="4" hidden="1">'[2]ePSM Member Data Page'!$Y$16</definedName>
    <definedName name="AHF_Med_unknown_mem_45_64_prior" hidden="1">'[2]ePSM Member Data Page'!$Y$16</definedName>
    <definedName name="AHF_Med_unknown_mem_65_over_curr" localSheetId="5" hidden="1">'[2]ePSM Member Data Page'!$V$17</definedName>
    <definedName name="AHF_Med_unknown_mem_65_over_curr" localSheetId="4" hidden="1">'[2]ePSM Member Data Page'!$V$17</definedName>
    <definedName name="AHF_Med_unknown_mem_65_over_curr" hidden="1">'[2]ePSM Member Data Page'!$V$17</definedName>
    <definedName name="AHF_Med_unknown_mem_65_over_prior" localSheetId="5" hidden="1">'[2]ePSM Member Data Page'!$Y$17</definedName>
    <definedName name="AHF_Med_unknown_mem_65_over_prior" localSheetId="4" hidden="1">'[2]ePSM Member Data Page'!$Y$17</definedName>
    <definedName name="AHF_Med_unknown_mem_65_over_prior" hidden="1">'[2]ePSM Member Data Page'!$Y$17</definedName>
    <definedName name="AHF_Med_unknown_members_curr" localSheetId="5" hidden="1">'[2]ePSM Member Data Page'!$V$18</definedName>
    <definedName name="AHF_Med_unknown_members_curr" localSheetId="4" hidden="1">'[2]ePSM Member Data Page'!$V$18</definedName>
    <definedName name="AHF_Med_unknown_members_curr" hidden="1">'[2]ePSM Member Data Page'!$V$18</definedName>
    <definedName name="AHF_Med_unknown_members_prior" localSheetId="5" hidden="1">'[2]ePSM Member Data Page'!$Y$18</definedName>
    <definedName name="AHF_Med_unknown_members_prior" localSheetId="4" hidden="1">'[2]ePSM Member Data Page'!$Y$18</definedName>
    <definedName name="AHF_Med_unknown_members_prior" hidden="1">'[2]ePSM Member Data Page'!$Y$18</definedName>
    <definedName name="AHF_Medical_by_Family_Range" localSheetId="5" hidden="1">'[2]AHF Medical $ by Family page'!$A$8:$L$41</definedName>
    <definedName name="AHF_Medical_by_Family_Range" localSheetId="4" hidden="1">'[2]AHF Medical $ by Family page'!$A$8:$L$41</definedName>
    <definedName name="AHF_Medical_by_Family_Range" hidden="1">'[2]AHF Medical $ by Family page'!$A$8:$L$41</definedName>
    <definedName name="AHF_Medical_by_Member_Range" localSheetId="5" hidden="1">'[2]AHF Medical $ by Member page'!$A$8:$K$15</definedName>
    <definedName name="AHF_Medical_by_Member_Range" localSheetId="4" hidden="1">'[2]AHF Medical $ by Member page'!$A$8:$K$15</definedName>
    <definedName name="AHF_Medical_by_Member_Range" hidden="1">'[2]AHF Medical $ by Member page'!$A$8:$K$15</definedName>
    <definedName name="AHF_Medical_Cost_Category_Range" localSheetId="5" hidden="1">'[2]AHF Cost Category page'!$A$1:$Q$37</definedName>
    <definedName name="AHF_Medical_Cost_Category_Range" localSheetId="4" hidden="1">'[2]AHF Cost Category page'!$A$1:$Q$37</definedName>
    <definedName name="AHF_Medical_Cost_Category_Range" hidden="1">'[2]AHF Cost Category page'!$A$1:$Q$37</definedName>
    <definedName name="AHF_Medical_Demographics_Range" localSheetId="5" hidden="1">'[2]AHF Medical Demographics page'!$A$1:$Q$35</definedName>
    <definedName name="AHF_Medical_Demographics_Range" localSheetId="4" hidden="1">'[2]AHF Medical Demographics page'!$A$1:$Q$35</definedName>
    <definedName name="AHF_Medical_Demographics_Range" hidden="1">'[2]AHF Medical Demographics page'!$A$1:$Q$35</definedName>
    <definedName name="ahf_medical_expenses_curr" localSheetId="5" hidden="1">'[2]ePSM Medical Data Page'!$DK$3</definedName>
    <definedName name="ahf_medical_expenses_curr" localSheetId="4" hidden="1">'[2]ePSM Medical Data Page'!$DK$3</definedName>
    <definedName name="ahf_medical_expenses_curr" hidden="1">'[2]ePSM Medical Data Page'!$DK$3</definedName>
    <definedName name="AHF_Medical_Key_Statistics_Range" localSheetId="5" hidden="1">'[2]AHF Medical Key Stats page'!$A$1:$L$41</definedName>
    <definedName name="AHF_Medical_Key_Statistics_Range" localSheetId="4" hidden="1">'[2]AHF Medical Key Stats page'!$A$1:$L$41</definedName>
    <definedName name="AHF_Medical_Key_Statistics_Range" hidden="1">'[2]AHF Medical Key Stats page'!$A$1:$L$41</definedName>
    <definedName name="ahf_member_cnt_female_0_19_curr" localSheetId="5" hidden="1">'[2]ePSM RxClaim Data Page'!$Y$3</definedName>
    <definedName name="ahf_member_cnt_female_0_19_curr" localSheetId="4" hidden="1">'[2]ePSM RxClaim Data Page'!$Y$3</definedName>
    <definedName name="ahf_member_cnt_female_0_19_curr" hidden="1">'[2]ePSM RxClaim Data Page'!$Y$3</definedName>
    <definedName name="ahf_member_cnt_female_20_44_curr" localSheetId="5" hidden="1">'[2]ePSM RxClaim Data Page'!$Y$9</definedName>
    <definedName name="ahf_member_cnt_female_20_44_curr" localSheetId="4" hidden="1">'[2]ePSM RxClaim Data Page'!$Y$9</definedName>
    <definedName name="ahf_member_cnt_female_20_44_curr" hidden="1">'[2]ePSM RxClaim Data Page'!$Y$9</definedName>
    <definedName name="ahf_member_cnt_female_45_64_curr" localSheetId="5" hidden="1">'[2]ePSM RxClaim Data Page'!$Y$15</definedName>
    <definedName name="ahf_member_cnt_female_45_64_curr" localSheetId="4" hidden="1">'[2]ePSM RxClaim Data Page'!$Y$15</definedName>
    <definedName name="ahf_member_cnt_female_45_64_curr" hidden="1">'[2]ePSM RxClaim Data Page'!$Y$15</definedName>
    <definedName name="ahf_member_cnt_female_65_over_curr" localSheetId="5" hidden="1">'[2]ePSM RxClaim Data Page'!$Y$21</definedName>
    <definedName name="ahf_member_cnt_female_65_over_curr" localSheetId="4" hidden="1">'[2]ePSM RxClaim Data Page'!$Y$21</definedName>
    <definedName name="ahf_member_cnt_female_65_over_curr" hidden="1">'[2]ePSM RxClaim Data Page'!$Y$21</definedName>
    <definedName name="ahf_member_cnt_male_0_19_curr" localSheetId="5" hidden="1">'[2]ePSM RxClaim Data Page'!$Y$27</definedName>
    <definedName name="ahf_member_cnt_male_0_19_curr" localSheetId="4" hidden="1">'[2]ePSM RxClaim Data Page'!$Y$27</definedName>
    <definedName name="ahf_member_cnt_male_0_19_curr" hidden="1">'[2]ePSM RxClaim Data Page'!$Y$27</definedName>
    <definedName name="ahf_member_cnt_male_20_44_curr" localSheetId="5" hidden="1">'[2]ePSM RxClaim Data Page'!$Y$33</definedName>
    <definedName name="ahf_member_cnt_male_20_44_curr" localSheetId="4" hidden="1">'[2]ePSM RxClaim Data Page'!$Y$33</definedName>
    <definedName name="ahf_member_cnt_male_20_44_curr" hidden="1">'[2]ePSM RxClaim Data Page'!$Y$33</definedName>
    <definedName name="ahf_member_cnt_male_45_64_curr" localSheetId="5" hidden="1">'[2]ePSM RxClaim Data Page'!$Y$39</definedName>
    <definedName name="ahf_member_cnt_male_45_64_curr" localSheetId="4" hidden="1">'[2]ePSM RxClaim Data Page'!$Y$39</definedName>
    <definedName name="ahf_member_cnt_male_45_64_curr" hidden="1">'[2]ePSM RxClaim Data Page'!$Y$39</definedName>
    <definedName name="ahf_member_cnt_male_65_over_curr" localSheetId="5" hidden="1">'[2]ePSM RxClaim Data Page'!$Y$45</definedName>
    <definedName name="ahf_member_cnt_male_65_over_curr" localSheetId="4" hidden="1">'[2]ePSM RxClaim Data Page'!$Y$45</definedName>
    <definedName name="ahf_member_cnt_male_65_over_curr" hidden="1">'[2]ePSM RxClaim Data Page'!$Y$45</definedName>
    <definedName name="ahf_member_cnt_total_0_19_curr" localSheetId="5" hidden="1">'[2]ePSM RxClaim Data Page'!$Y$75</definedName>
    <definedName name="ahf_member_cnt_total_0_19_curr" localSheetId="4" hidden="1">'[2]ePSM RxClaim Data Page'!$Y$75</definedName>
    <definedName name="ahf_member_cnt_total_0_19_curr" hidden="1">'[2]ePSM RxClaim Data Page'!$Y$75</definedName>
    <definedName name="ahf_member_cnt_total_curr" localSheetId="5" hidden="1">'[2]ePSM RxClaim Data Page'!$Y$75</definedName>
    <definedName name="ahf_member_cnt_total_curr" localSheetId="4" hidden="1">'[2]ePSM RxClaim Data Page'!$Y$75</definedName>
    <definedName name="ahf_member_cnt_total_curr" hidden="1">'[2]ePSM RxClaim Data Page'!$Y$75</definedName>
    <definedName name="ahf_member_cnt_total_prior" localSheetId="5" hidden="1">'[2]ePSM RxClaim Data Page'!$AB$75</definedName>
    <definedName name="ahf_member_cnt_total_prior" localSheetId="4" hidden="1">'[2]ePSM RxClaim Data Page'!$AB$75</definedName>
    <definedName name="ahf_member_cnt_total_prior" hidden="1">'[2]ePSM RxClaim Data Page'!$AB$75</definedName>
    <definedName name="ahf_member_cnt_unknown_0_19_curr" localSheetId="5" hidden="1">'[2]ePSM RxClaim Data Page'!$Y$51</definedName>
    <definedName name="ahf_member_cnt_unknown_0_19_curr" localSheetId="4" hidden="1">'[2]ePSM RxClaim Data Page'!$Y$51</definedName>
    <definedName name="ahf_member_cnt_unknown_0_19_curr" hidden="1">'[2]ePSM RxClaim Data Page'!$Y$51</definedName>
    <definedName name="ahf_member_cnt_unknown_20_44_curr" localSheetId="5" hidden="1">'[2]ePSM RxClaim Data Page'!$Y$57</definedName>
    <definedName name="ahf_member_cnt_unknown_20_44_curr" localSheetId="4" hidden="1">'[2]ePSM RxClaim Data Page'!$Y$57</definedName>
    <definedName name="ahf_member_cnt_unknown_20_44_curr" hidden="1">'[2]ePSM RxClaim Data Page'!$Y$57</definedName>
    <definedName name="ahf_member_cnt_unknown_45_64_curr" localSheetId="5" hidden="1">'[2]ePSM RxClaim Data Page'!$Y$63</definedName>
    <definedName name="ahf_member_cnt_unknown_45_64_curr" localSheetId="4" hidden="1">'[2]ePSM RxClaim Data Page'!$Y$63</definedName>
    <definedName name="ahf_member_cnt_unknown_45_64_curr" hidden="1">'[2]ePSM RxClaim Data Page'!$Y$63</definedName>
    <definedName name="ahf_member_cnt_unknown_65_over_curr" localSheetId="5" hidden="1">'[2]ePSM RxClaim Data Page'!$Y$69</definedName>
    <definedName name="ahf_member_cnt_unknown_65_over_curr" localSheetId="4" hidden="1">'[2]ePSM RxClaim Data Page'!$Y$69</definedName>
    <definedName name="ahf_member_cnt_unknown_65_over_curr" hidden="1">'[2]ePSM RxClaim Data Page'!$Y$69</definedName>
    <definedName name="ahf_paid_amt_female_0_19_curr" localSheetId="5" hidden="1">'[2]ePSM RxClaim Data Page'!$Y$8</definedName>
    <definedName name="ahf_paid_amt_female_0_19_curr" localSheetId="4" hidden="1">'[2]ePSM RxClaim Data Page'!$Y$8</definedName>
    <definedName name="ahf_paid_amt_female_0_19_curr" hidden="1">'[2]ePSM RxClaim Data Page'!$Y$8</definedName>
    <definedName name="ahf_paid_amt_female_20_44_curr" localSheetId="5" hidden="1">'[2]ePSM RxClaim Data Page'!$Y$14</definedName>
    <definedName name="ahf_paid_amt_female_20_44_curr" localSheetId="4" hidden="1">'[2]ePSM RxClaim Data Page'!$Y$14</definedName>
    <definedName name="ahf_paid_amt_female_20_44_curr" hidden="1">'[2]ePSM RxClaim Data Page'!$Y$14</definedName>
    <definedName name="ahf_paid_amt_female_45_64_curr" localSheetId="5" hidden="1">'[2]ePSM RxClaim Data Page'!$Y$20</definedName>
    <definedName name="ahf_paid_amt_female_45_64_curr" localSheetId="4" hidden="1">'[2]ePSM RxClaim Data Page'!$Y$20</definedName>
    <definedName name="ahf_paid_amt_female_45_64_curr" hidden="1">'[2]ePSM RxClaim Data Page'!$Y$20</definedName>
    <definedName name="ahf_paid_amt_female_65_over_curr" localSheetId="5" hidden="1">'[2]ePSM RxClaim Data Page'!$Y$26</definedName>
    <definedName name="ahf_paid_amt_female_65_over_curr" localSheetId="4" hidden="1">'[2]ePSM RxClaim Data Page'!$Y$26</definedName>
    <definedName name="ahf_paid_amt_female_65_over_curr" hidden="1">'[2]ePSM RxClaim Data Page'!$Y$26</definedName>
    <definedName name="ahf_paid_amt_male_0_19_curr" localSheetId="5" hidden="1">'[2]ePSM RxClaim Data Page'!$Y$32</definedName>
    <definedName name="ahf_paid_amt_male_0_19_curr" localSheetId="4" hidden="1">'[2]ePSM RxClaim Data Page'!$Y$32</definedName>
    <definedName name="ahf_paid_amt_male_0_19_curr" hidden="1">'[2]ePSM RxClaim Data Page'!$Y$32</definedName>
    <definedName name="ahf_paid_amt_male_20_44_curr" localSheetId="5" hidden="1">'[2]ePSM RxClaim Data Page'!$Y$38</definedName>
    <definedName name="ahf_paid_amt_male_20_44_curr" localSheetId="4" hidden="1">'[2]ePSM RxClaim Data Page'!$Y$38</definedName>
    <definedName name="ahf_paid_amt_male_20_44_curr" hidden="1">'[2]ePSM RxClaim Data Page'!$Y$38</definedName>
    <definedName name="ahf_paid_amt_male_45_64_curr" localSheetId="5" hidden="1">'[2]ePSM RxClaim Data Page'!$Y$44</definedName>
    <definedName name="ahf_paid_amt_male_45_64_curr" localSheetId="4" hidden="1">'[2]ePSM RxClaim Data Page'!$Y$44</definedName>
    <definedName name="ahf_paid_amt_male_45_64_curr" hidden="1">'[2]ePSM RxClaim Data Page'!$Y$44</definedName>
    <definedName name="ahf_paid_amt_male_65_over_curr" localSheetId="5" hidden="1">'[2]ePSM RxClaim Data Page'!$Y$50</definedName>
    <definedName name="ahf_paid_amt_male_65_over_curr" localSheetId="4" hidden="1">'[2]ePSM RxClaim Data Page'!$Y$50</definedName>
    <definedName name="ahf_paid_amt_male_65_over_curr" hidden="1">'[2]ePSM RxClaim Data Page'!$Y$50</definedName>
    <definedName name="ahf_paid_amt_total_0_19_curr" localSheetId="5" hidden="1">'[2]ePSM RxClaim Data Page'!$Y$80</definedName>
    <definedName name="ahf_paid_amt_total_0_19_curr" localSheetId="4" hidden="1">'[2]ePSM RxClaim Data Page'!$Y$80</definedName>
    <definedName name="ahf_paid_amt_total_0_19_curr" hidden="1">'[2]ePSM RxClaim Data Page'!$Y$80</definedName>
    <definedName name="ahf_paid_amt_total_curr" localSheetId="5" hidden="1">'[2]ePSM RxClaim Data Page'!$Y$80</definedName>
    <definedName name="ahf_paid_amt_total_curr" localSheetId="4" hidden="1">'[2]ePSM RxClaim Data Page'!$Y$80</definedName>
    <definedName name="ahf_paid_amt_total_curr" hidden="1">'[2]ePSM RxClaim Data Page'!$Y$80</definedName>
    <definedName name="ahf_paid_amt_total_prior" localSheetId="5" hidden="1">'[2]ePSM RxClaim Data Page'!$AB$80</definedName>
    <definedName name="ahf_paid_amt_total_prior" localSheetId="4" hidden="1">'[2]ePSM RxClaim Data Page'!$AB$80</definedName>
    <definedName name="ahf_paid_amt_total_prior" hidden="1">'[2]ePSM RxClaim Data Page'!$AB$80</definedName>
    <definedName name="ahf_paid_amt_unknown_0_19_curr" localSheetId="5" hidden="1">'[2]ePSM RxClaim Data Page'!$Y$56</definedName>
    <definedName name="ahf_paid_amt_unknown_0_19_curr" localSheetId="4" hidden="1">'[2]ePSM RxClaim Data Page'!$Y$56</definedName>
    <definedName name="ahf_paid_amt_unknown_0_19_curr" hidden="1">'[2]ePSM RxClaim Data Page'!$Y$56</definedName>
    <definedName name="ahf_paid_amt_unknown_20_44_curr" localSheetId="5" hidden="1">'[2]ePSM RxClaim Data Page'!$Y$62</definedName>
    <definedName name="ahf_paid_amt_unknown_20_44_curr" localSheetId="4" hidden="1">'[2]ePSM RxClaim Data Page'!$Y$62</definedName>
    <definedName name="ahf_paid_amt_unknown_20_44_curr" hidden="1">'[2]ePSM RxClaim Data Page'!$Y$62</definedName>
    <definedName name="ahf_paid_amt_unknown_45_64_curr" localSheetId="5" hidden="1">'[2]ePSM RxClaim Data Page'!$Y$68</definedName>
    <definedName name="ahf_paid_amt_unknown_45_64_curr" localSheetId="4" hidden="1">'[2]ePSM RxClaim Data Page'!$Y$68</definedName>
    <definedName name="ahf_paid_amt_unknown_45_64_curr" hidden="1">'[2]ePSM RxClaim Data Page'!$Y$68</definedName>
    <definedName name="ahf_paid_amt_unknown_65_over_curr" localSheetId="5" hidden="1">'[2]ePSM RxClaim Data Page'!$Y$74</definedName>
    <definedName name="ahf_paid_amt_unknown_65_over_curr" localSheetId="4" hidden="1">'[2]ePSM RxClaim Data Page'!$Y$74</definedName>
    <definedName name="ahf_paid_amt_unknown_65_over_curr" hidden="1">'[2]ePSM RxClaim Data Page'!$Y$74</definedName>
    <definedName name="AHF_Rx_Demographics_Range" localSheetId="5" hidden="1">#REF!</definedName>
    <definedName name="AHF_Rx_Demographics_Range" localSheetId="4" hidden="1">#REF!</definedName>
    <definedName name="AHF_Rx_Demographics_Range" hidden="1">#REF!</definedName>
    <definedName name="AHF_Rx_Key_Statistics_Range" localSheetId="5" hidden="1">#REF!</definedName>
    <definedName name="AHF_Rx_Key_Statistics_Range" localSheetId="4" hidden="1">#REF!</definedName>
    <definedName name="AHF_Rx_Key_Statistics_Range" hidden="1">#REF!</definedName>
    <definedName name="ahf_rx_num_brand_claims_curr" localSheetId="5" hidden="1">'[2]ePSM RxClaim Data Page'!$T$8</definedName>
    <definedName name="ahf_rx_num_brand_claims_curr" localSheetId="4" hidden="1">'[2]ePSM RxClaim Data Page'!$T$8</definedName>
    <definedName name="ahf_rx_num_brand_claims_curr" hidden="1">'[2]ePSM RxClaim Data Page'!$T$8</definedName>
    <definedName name="ahf_rx_num_brand_claims_prior" localSheetId="5" hidden="1">'[2]ePSM RxClaim Data Page'!$W$8</definedName>
    <definedName name="ahf_rx_num_brand_claims_prior" localSheetId="4" hidden="1">'[2]ePSM RxClaim Data Page'!$W$8</definedName>
    <definedName name="ahf_rx_num_brand_claims_prior" hidden="1">'[2]ePSM RxClaim Data Page'!$W$8</definedName>
    <definedName name="ahf_rx_num_claims_curr" localSheetId="5" hidden="1">'[2]ePSM RxClaim Data Page'!$T$3</definedName>
    <definedName name="ahf_rx_num_claims_curr" localSheetId="4" hidden="1">'[2]ePSM RxClaim Data Page'!$T$3</definedName>
    <definedName name="ahf_rx_num_claims_curr" hidden="1">'[2]ePSM RxClaim Data Page'!$T$3</definedName>
    <definedName name="ahf_rx_num_claims_prior" localSheetId="5" hidden="1">'[2]ePSM RxClaim Data Page'!$W$3</definedName>
    <definedName name="ahf_rx_num_claims_prior" localSheetId="4" hidden="1">'[2]ePSM RxClaim Data Page'!$W$3</definedName>
    <definedName name="ahf_rx_num_claims_prior" hidden="1">'[2]ePSM RxClaim Data Page'!$W$3</definedName>
    <definedName name="ahf_rx_num_formulary_claims_curr" localSheetId="5" hidden="1">'[2]ePSM RxClaim Data Page'!$T$9</definedName>
    <definedName name="ahf_rx_num_formulary_claims_curr" localSheetId="4" hidden="1">'[2]ePSM RxClaim Data Page'!$T$9</definedName>
    <definedName name="ahf_rx_num_formulary_claims_curr" hidden="1">'[2]ePSM RxClaim Data Page'!$T$9</definedName>
    <definedName name="ahf_rx_num_formulary_claims_prior" localSheetId="5" hidden="1">'[2]ePSM RxClaim Data Page'!$W$9</definedName>
    <definedName name="ahf_rx_num_formulary_claims_prior" localSheetId="4" hidden="1">'[2]ePSM RxClaim Data Page'!$W$9</definedName>
    <definedName name="ahf_rx_num_formulary_claims_prior" hidden="1">'[2]ePSM RxClaim Data Page'!$W$9</definedName>
    <definedName name="ahf_rx_num_gen_subst_claims_y_curr" localSheetId="5" hidden="1">'[2]ePSM RxClaim Data Page'!$T$6</definedName>
    <definedName name="ahf_rx_num_gen_subst_claims_y_curr" localSheetId="4" hidden="1">'[2]ePSM RxClaim Data Page'!$T$6</definedName>
    <definedName name="ahf_rx_num_gen_subst_claims_y_curr" hidden="1">'[2]ePSM RxClaim Data Page'!$T$6</definedName>
    <definedName name="ahf_rx_num_gen_subst_claims_y_o_curr" localSheetId="5" hidden="1">'[2]ePSM RxClaim Data Page'!$T$7</definedName>
    <definedName name="ahf_rx_num_gen_subst_claims_y_o_curr" localSheetId="4" hidden="1">'[2]ePSM RxClaim Data Page'!$T$7</definedName>
    <definedName name="ahf_rx_num_gen_subst_claims_y_o_curr" hidden="1">'[2]ePSM RxClaim Data Page'!$T$7</definedName>
    <definedName name="ahf_rx_num_gen_subst_claims_y_o_prior" localSheetId="5" hidden="1">'[2]ePSM RxClaim Data Page'!$W$7</definedName>
    <definedName name="ahf_rx_num_gen_subst_claims_y_o_prior" localSheetId="4" hidden="1">'[2]ePSM RxClaim Data Page'!$W$7</definedName>
    <definedName name="ahf_rx_num_gen_subst_claims_y_o_prior" hidden="1">'[2]ePSM RxClaim Data Page'!$W$7</definedName>
    <definedName name="ahf_rx_num_gen_subst_claims_y_prior" localSheetId="5" hidden="1">'[2]ePSM RxClaim Data Page'!$W$6</definedName>
    <definedName name="ahf_rx_num_gen_subst_claims_y_prior" localSheetId="4" hidden="1">'[2]ePSM RxClaim Data Page'!$W$6</definedName>
    <definedName name="ahf_rx_num_gen_subst_claims_y_prior" hidden="1">'[2]ePSM RxClaim Data Page'!$W$6</definedName>
    <definedName name="ahf_rx_num_generic_claims_curr" localSheetId="5" hidden="1">'[2]ePSM RxClaim Data Page'!$T$5</definedName>
    <definedName name="ahf_rx_num_generic_claims_curr" localSheetId="4" hidden="1">'[2]ePSM RxClaim Data Page'!$T$5</definedName>
    <definedName name="ahf_rx_num_generic_claims_curr" hidden="1">'[2]ePSM RxClaim Data Page'!$T$5</definedName>
    <definedName name="ahf_rx_num_generic_claims_prior" localSheetId="5" hidden="1">'[2]ePSM RxClaim Data Page'!$W$5</definedName>
    <definedName name="ahf_rx_num_generic_claims_prior" localSheetId="4" hidden="1">'[2]ePSM RxClaim Data Page'!$W$5</definedName>
    <definedName name="ahf_rx_num_generic_claims_prior" hidden="1">'[2]ePSM RxClaim Data Page'!$W$5</definedName>
    <definedName name="ahf_rx_num_unique_mem_id_curr" localSheetId="5" hidden="1">'[2]ePSM RxClaim Data Page'!$T$4</definedName>
    <definedName name="ahf_rx_num_unique_mem_id_curr" localSheetId="4" hidden="1">'[2]ePSM RxClaim Data Page'!$T$4</definedName>
    <definedName name="ahf_rx_num_unique_mem_id_curr" hidden="1">'[2]ePSM RxClaim Data Page'!$T$4</definedName>
    <definedName name="ahf_rx_num_unique_mem_id_prior" localSheetId="5" hidden="1">'[2]ePSM RxClaim Data Page'!$W$4</definedName>
    <definedName name="ahf_rx_num_unique_mem_id_prior" localSheetId="4" hidden="1">'[2]ePSM RxClaim Data Page'!$W$4</definedName>
    <definedName name="ahf_rx_num_unique_mem_id_prior" hidden="1">'[2]ePSM RxClaim Data Page'!$W$4</definedName>
    <definedName name="ahf_srv_copay_amt_female_0_19_curr" localSheetId="5" hidden="1">'[2]ePSM RxClaim Data Page'!$Y$5</definedName>
    <definedName name="ahf_srv_copay_amt_female_0_19_curr" localSheetId="4" hidden="1">'[2]ePSM RxClaim Data Page'!$Y$5</definedName>
    <definedName name="ahf_srv_copay_amt_female_0_19_curr" hidden="1">'[2]ePSM RxClaim Data Page'!$Y$5</definedName>
    <definedName name="ahf_srv_copay_amt_female_20_44_curr" localSheetId="5" hidden="1">'[2]ePSM RxClaim Data Page'!$Y$11</definedName>
    <definedName name="ahf_srv_copay_amt_female_20_44_curr" localSheetId="4" hidden="1">'[2]ePSM RxClaim Data Page'!$Y$11</definedName>
    <definedName name="ahf_srv_copay_amt_female_20_44_curr" hidden="1">'[2]ePSM RxClaim Data Page'!$Y$11</definedName>
    <definedName name="ahf_srv_copay_amt_female_45_64_curr" localSheetId="5" hidden="1">'[2]ePSM RxClaim Data Page'!$Y$17</definedName>
    <definedName name="ahf_srv_copay_amt_female_45_64_curr" localSheetId="4" hidden="1">'[2]ePSM RxClaim Data Page'!$Y$17</definedName>
    <definedName name="ahf_srv_copay_amt_female_45_64_curr" hidden="1">'[2]ePSM RxClaim Data Page'!$Y$17</definedName>
    <definedName name="ahf_srv_copay_amt_female_65_over_curr" localSheetId="5" hidden="1">'[2]ePSM RxClaim Data Page'!$Y$23</definedName>
    <definedName name="ahf_srv_copay_amt_female_65_over_curr" localSheetId="4" hidden="1">'[2]ePSM RxClaim Data Page'!$Y$23</definedName>
    <definedName name="ahf_srv_copay_amt_female_65_over_curr" hidden="1">'[2]ePSM RxClaim Data Page'!$Y$23</definedName>
    <definedName name="ahf_srv_copay_amt_male_0_19_curr" localSheetId="5" hidden="1">'[2]ePSM RxClaim Data Page'!$Y$29</definedName>
    <definedName name="ahf_srv_copay_amt_male_0_19_curr" localSheetId="4" hidden="1">'[2]ePSM RxClaim Data Page'!$Y$29</definedName>
    <definedName name="ahf_srv_copay_amt_male_0_19_curr" hidden="1">'[2]ePSM RxClaim Data Page'!$Y$29</definedName>
    <definedName name="ahf_srv_copay_amt_male_20_44_curr" localSheetId="5" hidden="1">'[2]ePSM RxClaim Data Page'!$Y$35</definedName>
    <definedName name="ahf_srv_copay_amt_male_20_44_curr" localSheetId="4" hidden="1">'[2]ePSM RxClaim Data Page'!$Y$35</definedName>
    <definedName name="ahf_srv_copay_amt_male_20_44_curr" hidden="1">'[2]ePSM RxClaim Data Page'!$Y$35</definedName>
    <definedName name="ahf_srv_copay_amt_male_45_64_curr" localSheetId="5" hidden="1">'[2]ePSM RxClaim Data Page'!$Y$41</definedName>
    <definedName name="ahf_srv_copay_amt_male_45_64_curr" localSheetId="4" hidden="1">'[2]ePSM RxClaim Data Page'!$Y$41</definedName>
    <definedName name="ahf_srv_copay_amt_male_45_64_curr" hidden="1">'[2]ePSM RxClaim Data Page'!$Y$41</definedName>
    <definedName name="ahf_srv_copay_amt_male_65_over_curr" localSheetId="5" hidden="1">'[2]ePSM RxClaim Data Page'!$Y$47</definedName>
    <definedName name="ahf_srv_copay_amt_male_65_over_curr" localSheetId="4" hidden="1">'[2]ePSM RxClaim Data Page'!$Y$47</definedName>
    <definedName name="ahf_srv_copay_amt_male_65_over_curr" hidden="1">'[2]ePSM RxClaim Data Page'!$Y$47</definedName>
    <definedName name="ahf_srv_copay_amt_total_0_19_curr" localSheetId="5" hidden="1">'[2]ePSM RxClaim Data Page'!$Y$77</definedName>
    <definedName name="ahf_srv_copay_amt_total_0_19_curr" localSheetId="4" hidden="1">'[2]ePSM RxClaim Data Page'!$Y$77</definedName>
    <definedName name="ahf_srv_copay_amt_total_0_19_curr" hidden="1">'[2]ePSM RxClaim Data Page'!$Y$77</definedName>
    <definedName name="ahf_srv_copay_amt_total_curr" localSheetId="5" hidden="1">'[2]ePSM RxClaim Data Page'!$Y$77</definedName>
    <definedName name="ahf_srv_copay_amt_total_curr" localSheetId="4" hidden="1">'[2]ePSM RxClaim Data Page'!$Y$77</definedName>
    <definedName name="ahf_srv_copay_amt_total_curr" hidden="1">'[2]ePSM RxClaim Data Page'!$Y$77</definedName>
    <definedName name="ahf_srv_copay_amt_total_prior" localSheetId="5" hidden="1">'[2]ePSM RxClaim Data Page'!$AB$77</definedName>
    <definedName name="ahf_srv_copay_amt_total_prior" localSheetId="4" hidden="1">'[2]ePSM RxClaim Data Page'!$AB$77</definedName>
    <definedName name="ahf_srv_copay_amt_total_prior" hidden="1">'[2]ePSM RxClaim Data Page'!$AB$77</definedName>
    <definedName name="ahf_srv_copay_amt_unknown_0_19_curr" localSheetId="5" hidden="1">'[2]ePSM RxClaim Data Page'!$Y$53</definedName>
    <definedName name="ahf_srv_copay_amt_unknown_0_19_curr" localSheetId="4" hidden="1">'[2]ePSM RxClaim Data Page'!$Y$53</definedName>
    <definedName name="ahf_srv_copay_amt_unknown_0_19_curr" hidden="1">'[2]ePSM RxClaim Data Page'!$Y$53</definedName>
    <definedName name="ahf_srv_copay_amt_unknown_20_44_curr" localSheetId="5" hidden="1">'[2]ePSM RxClaim Data Page'!$Y$59</definedName>
    <definedName name="ahf_srv_copay_amt_unknown_20_44_curr" localSheetId="4" hidden="1">'[2]ePSM RxClaim Data Page'!$Y$59</definedName>
    <definedName name="ahf_srv_copay_amt_unknown_20_44_curr" hidden="1">'[2]ePSM RxClaim Data Page'!$Y$59</definedName>
    <definedName name="ahf_srv_copay_amt_unknown_45_64_curr" localSheetId="5" hidden="1">'[2]ePSM RxClaim Data Page'!$Y$65</definedName>
    <definedName name="ahf_srv_copay_amt_unknown_45_64_curr" localSheetId="4" hidden="1">'[2]ePSM RxClaim Data Page'!$Y$65</definedName>
    <definedName name="ahf_srv_copay_amt_unknown_45_64_curr" hidden="1">'[2]ePSM RxClaim Data Page'!$Y$65</definedName>
    <definedName name="ahf_srv_copay_amt_unknown_65_over_curr" localSheetId="5" hidden="1">'[2]ePSM RxClaim Data Page'!$Y$71</definedName>
    <definedName name="ahf_srv_copay_amt_unknown_65_over_curr" localSheetId="4" hidden="1">'[2]ePSM RxClaim Data Page'!$Y$71</definedName>
    <definedName name="ahf_srv_copay_amt_unknown_65_over_curr" hidden="1">'[2]ePSM RxClaim Data Page'!$Y$71</definedName>
    <definedName name="ahf_term_emp_fund_paid_curr" localSheetId="5" hidden="1">'[2]ePSM Medical Data Page'!$DE$8</definedName>
    <definedName name="ahf_term_emp_fund_paid_curr" localSheetId="4" hidden="1">'[2]ePSM Medical Data Page'!$DE$8</definedName>
    <definedName name="ahf_term_emp_fund_paid_curr" hidden="1">'[2]ePSM Medical Data Page'!$DE$8</definedName>
    <definedName name="ahf_term_emp_plus_1_fund_paid_curr" localSheetId="5" hidden="1">'[2]ePSM Medical Data Page'!$DE$9</definedName>
    <definedName name="ahf_term_emp_plus_1_fund_paid_curr" localSheetId="4" hidden="1">'[2]ePSM Medical Data Page'!$DE$9</definedName>
    <definedName name="ahf_term_emp_plus_1_fund_paid_curr" hidden="1">'[2]ePSM Medical Data Page'!$DE$9</definedName>
    <definedName name="ahf_term_emp_plus_2_fund_paid_curr" localSheetId="5" hidden="1">'[2]ePSM Medical Data Page'!$DE$10</definedName>
    <definedName name="ahf_term_emp_plus_2_fund_paid_curr" localSheetId="4" hidden="1">'[2]ePSM Medical Data Page'!$DE$10</definedName>
    <definedName name="ahf_term_emp_plus_2_fund_paid_curr" hidden="1">'[2]ePSM Medical Data Page'!$DE$10</definedName>
    <definedName name="ahf_term_emp_plus_fam_fund_paid_curr" localSheetId="5" hidden="1">'[2]ePSM Medical Data Page'!$DE$11</definedName>
    <definedName name="ahf_term_emp_plus_fam_fund_paid_curr" localSheetId="4" hidden="1">'[2]ePSM Medical Data Page'!$DE$11</definedName>
    <definedName name="ahf_term_emp_plus_fam_fund_paid_curr" hidden="1">'[2]ePSM Medical Data Page'!$DE$11</definedName>
    <definedName name="ahf_term_total_fund_paid_curr" localSheetId="5" hidden="1">'[2]ePSM Medical Data Page'!$DE$12</definedName>
    <definedName name="ahf_term_total_fund_paid_curr" localSheetId="4" hidden="1">'[2]ePSM Medical Data Page'!$DE$12</definedName>
    <definedName name="ahf_term_total_fund_paid_curr" hidden="1">'[2]ePSM Medical Data Page'!$DE$12</definedName>
    <definedName name="ahf_termed_tier1_active_employee_curr" localSheetId="5" hidden="1">'[2]ePSM Member Data Page'!$AH$93</definedName>
    <definedName name="ahf_termed_tier1_active_employee_curr" localSheetId="4" hidden="1">'[2]ePSM Member Data Page'!$AH$93</definedName>
    <definedName name="ahf_termed_tier1_active_employee_curr" hidden="1">'[2]ePSM Member Data Page'!$AH$93</definedName>
    <definedName name="ahf_termed_tier1_cr_claim_paid_with_cr_funds_curr" localSheetId="5" hidden="1">'[2]ePSM Member Data Page'!$AH$98</definedName>
    <definedName name="ahf_termed_tier1_cr_claim_paid_with_cr_funds_curr" localSheetId="4" hidden="1">'[2]ePSM Member Data Page'!$AH$98</definedName>
    <definedName name="ahf_termed_tier1_cr_claim_paid_with_cr_funds_curr" hidden="1">'[2]ePSM Member Data Page'!$AH$98</definedName>
    <definedName name="ahf_termed_tier1_cr_clm_paid_with_rollover_funds_curr" localSheetId="5" hidden="1">'[2]ePSM Member Data Page'!$AH$99</definedName>
    <definedName name="ahf_termed_tier1_cr_clm_paid_with_rollover_funds_curr" localSheetId="4" hidden="1">'[2]ePSM Member Data Page'!$AH$99</definedName>
    <definedName name="ahf_termed_tier1_cr_clm_paid_with_rollover_funds_curr" hidden="1">'[2]ePSM Member Data Page'!$AH$99</definedName>
    <definedName name="ahf_termed_tier1_cr_fund_remaining_curr" localSheetId="5" hidden="1">'[2]ePSM Member Data Page'!$AH$100</definedName>
    <definedName name="ahf_termed_tier1_cr_fund_remaining_curr" localSheetId="4" hidden="1">'[2]ePSM Member Data Page'!$AH$100</definedName>
    <definedName name="ahf_termed_tier1_cr_fund_remaining_curr" hidden="1">'[2]ePSM Member Data Page'!$AH$100</definedName>
    <definedName name="ahf_termed_tier1_cr_year_initial_fund_curr" localSheetId="5" hidden="1">'[2]ePSM Member Data Page'!$AH$95</definedName>
    <definedName name="ahf_termed_tier1_cr_year_initial_fund_curr" localSheetId="4" hidden="1">'[2]ePSM Member Data Page'!$AH$95</definedName>
    <definedName name="ahf_termed_tier1_cr_year_initial_fund_curr" hidden="1">'[2]ePSM Member Data Page'!$AH$95</definedName>
    <definedName name="ahf_termed_tier1_emp_0_spend_curr" localSheetId="5" hidden="1">'[2]ePSM Member Data Page'!$AH$107</definedName>
    <definedName name="ahf_termed_tier1_emp_0_spend_curr" localSheetId="4" hidden="1">'[2]ePSM Member Data Page'!$AH$107</definedName>
    <definedName name="ahf_termed_tier1_emp_0_spend_curr" hidden="1">'[2]ePSM Member Data Page'!$AH$107</definedName>
    <definedName name="ahf_termed_tier1_emp_100_spend_curr" localSheetId="5" hidden="1">'[2]ePSM Member Data Page'!$AH$102</definedName>
    <definedName name="ahf_termed_tier1_emp_100_spend_curr" localSheetId="4" hidden="1">'[2]ePSM Member Data Page'!$AH$102</definedName>
    <definedName name="ahf_termed_tier1_emp_100_spend_curr" hidden="1">'[2]ePSM Member Data Page'!$AH$102</definedName>
    <definedName name="ahf_termed_tier1_emp_24_1_spend_curr" localSheetId="5" hidden="1">'[2]ePSM Member Data Page'!$AH$106</definedName>
    <definedName name="ahf_termed_tier1_emp_24_1_spend_curr" localSheetId="4" hidden="1">'[2]ePSM Member Data Page'!$AH$106</definedName>
    <definedName name="ahf_termed_tier1_emp_24_1_spend_curr" hidden="1">'[2]ePSM Member Data Page'!$AH$106</definedName>
    <definedName name="ahf_termed_tier1_emp_49_25_spend_curr" localSheetId="5" hidden="1">'[2]ePSM Member Data Page'!$AH$105</definedName>
    <definedName name="ahf_termed_tier1_emp_49_25_spend_curr" localSheetId="4" hidden="1">'[2]ePSM Member Data Page'!$AH$105</definedName>
    <definedName name="ahf_termed_tier1_emp_49_25_spend_curr" hidden="1">'[2]ePSM Member Data Page'!$AH$105</definedName>
    <definedName name="ahf_termed_tier1_emp_74_50_spend_curr" localSheetId="5" hidden="1">'[2]ePSM Member Data Page'!$AH$104</definedName>
    <definedName name="ahf_termed_tier1_emp_74_50_spend_curr" localSheetId="4" hidden="1">'[2]ePSM Member Data Page'!$AH$104</definedName>
    <definedName name="ahf_termed_tier1_emp_74_50_spend_curr" hidden="1">'[2]ePSM Member Data Page'!$AH$104</definedName>
    <definedName name="ahf_termed_tier1_emp_99_75_spend_curr" localSheetId="5" hidden="1">'[2]ePSM Member Data Page'!$AH$103</definedName>
    <definedName name="ahf_termed_tier1_emp_99_75_spend_curr" localSheetId="4" hidden="1">'[2]ePSM Member Data Page'!$AH$103</definedName>
    <definedName name="ahf_termed_tier1_emp_99_75_spend_curr" hidden="1">'[2]ePSM Member Data Page'!$AH$103</definedName>
    <definedName name="ahf_termed_tier1_Incentive_fund_earned_curr" localSheetId="5" hidden="1">'[2]ePSM Member Data Page'!$AH$96</definedName>
    <definedName name="ahf_termed_tier1_Incentive_fund_earned_curr" localSheetId="4" hidden="1">'[2]ePSM Member Data Page'!$AH$96</definedName>
    <definedName name="ahf_termed_tier1_Incentive_fund_earned_curr" hidden="1">'[2]ePSM Member Data Page'!$AH$96</definedName>
    <definedName name="ahf_termed_tier1_rollover_fund_remaining_curr" localSheetId="5" hidden="1">'[2]ePSM Member Data Page'!$AH$101</definedName>
    <definedName name="ahf_termed_tier1_rollover_fund_remaining_curr" localSheetId="4" hidden="1">'[2]ePSM Member Data Page'!$AH$101</definedName>
    <definedName name="ahf_termed_tier1_rollover_fund_remaining_curr" hidden="1">'[2]ePSM Member Data Page'!$AH$101</definedName>
    <definedName name="ahf_termed_tier1_rollover_pr_year_curr" localSheetId="5" hidden="1">'[2]ePSM Member Data Page'!$AH$94</definedName>
    <definedName name="ahf_termed_tier1_rollover_pr_year_curr" localSheetId="4" hidden="1">'[2]ePSM Member Data Page'!$AH$94</definedName>
    <definedName name="ahf_termed_tier1_rollover_pr_year_curr" hidden="1">'[2]ePSM Member Data Page'!$AH$94</definedName>
    <definedName name="ahf_termed_tier1_tot_fund_available_curr" localSheetId="5" hidden="1">'[2]ePSM Member Data Page'!$AH$97</definedName>
    <definedName name="ahf_termed_tier1_tot_fund_available_curr" localSheetId="4" hidden="1">'[2]ePSM Member Data Page'!$AH$97</definedName>
    <definedName name="ahf_termed_tier1_tot_fund_available_curr" hidden="1">'[2]ePSM Member Data Page'!$AH$97</definedName>
    <definedName name="ahf_termed_tier2_active_employee_curr" localSheetId="5" hidden="1">'[2]ePSM Member Data Page'!$AH$108</definedName>
    <definedName name="ahf_termed_tier2_active_employee_curr" localSheetId="4" hidden="1">'[2]ePSM Member Data Page'!$AH$108</definedName>
    <definedName name="ahf_termed_tier2_active_employee_curr" hidden="1">'[2]ePSM Member Data Page'!$AH$108</definedName>
    <definedName name="ahf_termed_tier2_cr_claim_paid_with_cr_funds_curr" localSheetId="5" hidden="1">'[2]ePSM Member Data Page'!$AH$113</definedName>
    <definedName name="ahf_termed_tier2_cr_claim_paid_with_cr_funds_curr" localSheetId="4" hidden="1">'[2]ePSM Member Data Page'!$AH$113</definedName>
    <definedName name="ahf_termed_tier2_cr_claim_paid_with_cr_funds_curr" hidden="1">'[2]ePSM Member Data Page'!$AH$113</definedName>
    <definedName name="ahf_termed_tier2_cr_clm_paid_with_rollover_funds_curr" localSheetId="5" hidden="1">'[2]ePSM Member Data Page'!$AH$114</definedName>
    <definedName name="ahf_termed_tier2_cr_clm_paid_with_rollover_funds_curr" localSheetId="4" hidden="1">'[2]ePSM Member Data Page'!$AH$114</definedName>
    <definedName name="ahf_termed_tier2_cr_clm_paid_with_rollover_funds_curr" hidden="1">'[2]ePSM Member Data Page'!$AH$114</definedName>
    <definedName name="ahf_termed_tier2_cr_fund_remaining_curr" localSheetId="5" hidden="1">'[2]ePSM Member Data Page'!$AH$115</definedName>
    <definedName name="ahf_termed_tier2_cr_fund_remaining_curr" localSheetId="4" hidden="1">'[2]ePSM Member Data Page'!$AH$115</definedName>
    <definedName name="ahf_termed_tier2_cr_fund_remaining_curr" hidden="1">'[2]ePSM Member Data Page'!$AH$115</definedName>
    <definedName name="ahf_termed_tier2_cr_year_initial_fund_curr" localSheetId="5" hidden="1">'[2]ePSM Member Data Page'!$AH$110</definedName>
    <definedName name="ahf_termed_tier2_cr_year_initial_fund_curr" localSheetId="4" hidden="1">'[2]ePSM Member Data Page'!$AH$110</definedName>
    <definedName name="ahf_termed_tier2_cr_year_initial_fund_curr" hidden="1">'[2]ePSM Member Data Page'!$AH$110</definedName>
    <definedName name="ahf_termed_tier2_emp_0_spend_curr" localSheetId="5" hidden="1">'[2]ePSM Member Data Page'!$AH$122</definedName>
    <definedName name="ahf_termed_tier2_emp_0_spend_curr" localSheetId="4" hidden="1">'[2]ePSM Member Data Page'!$AH$122</definedName>
    <definedName name="ahf_termed_tier2_emp_0_spend_curr" hidden="1">'[2]ePSM Member Data Page'!$AH$122</definedName>
    <definedName name="ahf_termed_tier2_emp_100_spend_curr" localSheetId="5" hidden="1">'[2]ePSM Member Data Page'!$AH$117</definedName>
    <definedName name="ahf_termed_tier2_emp_100_spend_curr" localSheetId="4" hidden="1">'[2]ePSM Member Data Page'!$AH$117</definedName>
    <definedName name="ahf_termed_tier2_emp_100_spend_curr" hidden="1">'[2]ePSM Member Data Page'!$AH$117</definedName>
    <definedName name="ahf_termed_tier2_emp_24_1_spend_curr" localSheetId="5" hidden="1">'[2]ePSM Member Data Page'!$AH$121</definedName>
    <definedName name="ahf_termed_tier2_emp_24_1_spend_curr" localSheetId="4" hidden="1">'[2]ePSM Member Data Page'!$AH$121</definedName>
    <definedName name="ahf_termed_tier2_emp_24_1_spend_curr" hidden="1">'[2]ePSM Member Data Page'!$AH$121</definedName>
    <definedName name="ahf_termed_tier2_emp_49_25_spend_curr" localSheetId="5" hidden="1">'[2]ePSM Member Data Page'!$AH$120</definedName>
    <definedName name="ahf_termed_tier2_emp_49_25_spend_curr" localSheetId="4" hidden="1">'[2]ePSM Member Data Page'!$AH$120</definedName>
    <definedName name="ahf_termed_tier2_emp_49_25_spend_curr" hidden="1">'[2]ePSM Member Data Page'!$AH$120</definedName>
    <definedName name="ahf_termed_tier2_emp_74_50_spend_curr" localSheetId="5" hidden="1">'[2]ePSM Member Data Page'!$AH$119</definedName>
    <definedName name="ahf_termed_tier2_emp_74_50_spend_curr" localSheetId="4" hidden="1">'[2]ePSM Member Data Page'!$AH$119</definedName>
    <definedName name="ahf_termed_tier2_emp_74_50_spend_curr" hidden="1">'[2]ePSM Member Data Page'!$AH$119</definedName>
    <definedName name="ahf_termed_tier2_emp_99_75_spend_curr" localSheetId="5" hidden="1">'[2]ePSM Member Data Page'!$AH$118</definedName>
    <definedName name="ahf_termed_tier2_emp_99_75_spend_curr" localSheetId="4" hidden="1">'[2]ePSM Member Data Page'!$AH$118</definedName>
    <definedName name="ahf_termed_tier2_emp_99_75_spend_curr" hidden="1">'[2]ePSM Member Data Page'!$AH$118</definedName>
    <definedName name="ahf_termed_tier2_Incentive_fund_earned_curr" localSheetId="5" hidden="1">'[2]ePSM Member Data Page'!$AH$111</definedName>
    <definedName name="ahf_termed_tier2_Incentive_fund_earned_curr" localSheetId="4" hidden="1">'[2]ePSM Member Data Page'!$AH$111</definedName>
    <definedName name="ahf_termed_tier2_Incentive_fund_earned_curr" hidden="1">'[2]ePSM Member Data Page'!$AH$111</definedName>
    <definedName name="ahf_termed_tier2_rollover_fund_remaining_curr" localSheetId="5" hidden="1">'[2]ePSM Member Data Page'!$AH$116</definedName>
    <definedName name="ahf_termed_tier2_rollover_fund_remaining_curr" localSheetId="4" hidden="1">'[2]ePSM Member Data Page'!$AH$116</definedName>
    <definedName name="ahf_termed_tier2_rollover_fund_remaining_curr" hidden="1">'[2]ePSM Member Data Page'!$AH$116</definedName>
    <definedName name="ahf_termed_tier2_rollover_pr_year_curr" localSheetId="5" hidden="1">'[2]ePSM Member Data Page'!$AH$109</definedName>
    <definedName name="ahf_termed_tier2_rollover_pr_year_curr" localSheetId="4" hidden="1">'[2]ePSM Member Data Page'!$AH$109</definedName>
    <definedName name="ahf_termed_tier2_rollover_pr_year_curr" hidden="1">'[2]ePSM Member Data Page'!$AH$109</definedName>
    <definedName name="ahf_termed_tier2_tot_fund_available_curr" localSheetId="5" hidden="1">'[2]ePSM Member Data Page'!$AH$112</definedName>
    <definedName name="ahf_termed_tier2_tot_fund_available_curr" localSheetId="4" hidden="1">'[2]ePSM Member Data Page'!$AH$112</definedName>
    <definedName name="ahf_termed_tier2_tot_fund_available_curr" hidden="1">'[2]ePSM Member Data Page'!$AH$112</definedName>
    <definedName name="ahf_termed_tier3_active_employee_curr" localSheetId="5" hidden="1">'[2]ePSM Member Data Page'!$AH$123</definedName>
    <definedName name="ahf_termed_tier3_active_employee_curr" localSheetId="4" hidden="1">'[2]ePSM Member Data Page'!$AH$123</definedName>
    <definedName name="ahf_termed_tier3_active_employee_curr" hidden="1">'[2]ePSM Member Data Page'!$AH$123</definedName>
    <definedName name="ahf_termed_tier3_cr_claim_paid_with_cr_funds_curr" localSheetId="5" hidden="1">'[2]ePSM Member Data Page'!$AH$128</definedName>
    <definedName name="ahf_termed_tier3_cr_claim_paid_with_cr_funds_curr" localSheetId="4" hidden="1">'[2]ePSM Member Data Page'!$AH$128</definedName>
    <definedName name="ahf_termed_tier3_cr_claim_paid_with_cr_funds_curr" hidden="1">'[2]ePSM Member Data Page'!$AH$128</definedName>
    <definedName name="ahf_termed_tier3_cr_clm_paid_with_rollover_funds_curr" localSheetId="5" hidden="1">'[2]ePSM Member Data Page'!$AH$129</definedName>
    <definedName name="ahf_termed_tier3_cr_clm_paid_with_rollover_funds_curr" localSheetId="4" hidden="1">'[2]ePSM Member Data Page'!$AH$129</definedName>
    <definedName name="ahf_termed_tier3_cr_clm_paid_with_rollover_funds_curr" hidden="1">'[2]ePSM Member Data Page'!$AH$129</definedName>
    <definedName name="ahf_termed_tier3_cr_fund_remaining_curr" localSheetId="5" hidden="1">'[2]ePSM Member Data Page'!$AH$130</definedName>
    <definedName name="ahf_termed_tier3_cr_fund_remaining_curr" localSheetId="4" hidden="1">'[2]ePSM Member Data Page'!$AH$130</definedName>
    <definedName name="ahf_termed_tier3_cr_fund_remaining_curr" hidden="1">'[2]ePSM Member Data Page'!$AH$130</definedName>
    <definedName name="ahf_termed_tier3_cr_year_initial_fund_curr" localSheetId="5" hidden="1">'[2]ePSM Member Data Page'!$AH$125</definedName>
    <definedName name="ahf_termed_tier3_cr_year_initial_fund_curr" localSheetId="4" hidden="1">'[2]ePSM Member Data Page'!$AH$125</definedName>
    <definedName name="ahf_termed_tier3_cr_year_initial_fund_curr" hidden="1">'[2]ePSM Member Data Page'!$AH$125</definedName>
    <definedName name="ahf_termed_tier3_emp_0_spend_curr" localSheetId="5" hidden="1">'[2]ePSM Member Data Page'!$AH$137</definedName>
    <definedName name="ahf_termed_tier3_emp_0_spend_curr" localSheetId="4" hidden="1">'[2]ePSM Member Data Page'!$AH$137</definedName>
    <definedName name="ahf_termed_tier3_emp_0_spend_curr" hidden="1">'[2]ePSM Member Data Page'!$AH$137</definedName>
    <definedName name="ahf_termed_tier3_emp_100_spend_curr" localSheetId="5" hidden="1">'[2]ePSM Member Data Page'!$AH$132</definedName>
    <definedName name="ahf_termed_tier3_emp_100_spend_curr" localSheetId="4" hidden="1">'[2]ePSM Member Data Page'!$AH$132</definedName>
    <definedName name="ahf_termed_tier3_emp_100_spend_curr" hidden="1">'[2]ePSM Member Data Page'!$AH$132</definedName>
    <definedName name="ahf_termed_tier3_emp_24_1_spend_curr" localSheetId="5" hidden="1">'[2]ePSM Member Data Page'!$AH$136</definedName>
    <definedName name="ahf_termed_tier3_emp_24_1_spend_curr" localSheetId="4" hidden="1">'[2]ePSM Member Data Page'!$AH$136</definedName>
    <definedName name="ahf_termed_tier3_emp_24_1_spend_curr" hidden="1">'[2]ePSM Member Data Page'!$AH$136</definedName>
    <definedName name="ahf_termed_tier3_emp_49_25_spend_curr" localSheetId="5" hidden="1">'[2]ePSM Member Data Page'!$AH$135</definedName>
    <definedName name="ahf_termed_tier3_emp_49_25_spend_curr" localSheetId="4" hidden="1">'[2]ePSM Member Data Page'!$AH$135</definedName>
    <definedName name="ahf_termed_tier3_emp_49_25_spend_curr" hidden="1">'[2]ePSM Member Data Page'!$AH$135</definedName>
    <definedName name="ahf_termed_tier3_emp_74_50_spend_curr" localSheetId="5" hidden="1">'[2]ePSM Member Data Page'!$AH$134</definedName>
    <definedName name="ahf_termed_tier3_emp_74_50_spend_curr" localSheetId="4" hidden="1">'[2]ePSM Member Data Page'!$AH$134</definedName>
    <definedName name="ahf_termed_tier3_emp_74_50_spend_curr" hidden="1">'[2]ePSM Member Data Page'!$AH$134</definedName>
    <definedName name="ahf_termed_tier3_emp_99_75_spend_curr" localSheetId="5" hidden="1">'[2]ePSM Member Data Page'!$AH$133</definedName>
    <definedName name="ahf_termed_tier3_emp_99_75_spend_curr" localSheetId="4" hidden="1">'[2]ePSM Member Data Page'!$AH$133</definedName>
    <definedName name="ahf_termed_tier3_emp_99_75_spend_curr" hidden="1">'[2]ePSM Member Data Page'!$AH$133</definedName>
    <definedName name="ahf_termed_tier3_Incentive_fund_earned_curr" localSheetId="5" hidden="1">'[2]ePSM Member Data Page'!$AH$126</definedName>
    <definedName name="ahf_termed_tier3_Incentive_fund_earned_curr" localSheetId="4" hidden="1">'[2]ePSM Member Data Page'!$AH$126</definedName>
    <definedName name="ahf_termed_tier3_Incentive_fund_earned_curr" hidden="1">'[2]ePSM Member Data Page'!$AH$126</definedName>
    <definedName name="ahf_termed_tier3_rollover_fund_remaining_curr" localSheetId="5" hidden="1">'[2]ePSM Member Data Page'!$AH$131</definedName>
    <definedName name="ahf_termed_tier3_rollover_fund_remaining_curr" localSheetId="4" hidden="1">'[2]ePSM Member Data Page'!$AH$131</definedName>
    <definedName name="ahf_termed_tier3_rollover_fund_remaining_curr" hidden="1">'[2]ePSM Member Data Page'!$AH$131</definedName>
    <definedName name="ahf_termed_tier3_rollover_pr_year_curr" localSheetId="5" hidden="1">'[2]ePSM Member Data Page'!$AH$124</definedName>
    <definedName name="ahf_termed_tier3_rollover_pr_year_curr" localSheetId="4" hidden="1">'[2]ePSM Member Data Page'!$AH$124</definedName>
    <definedName name="ahf_termed_tier3_rollover_pr_year_curr" hidden="1">'[2]ePSM Member Data Page'!$AH$124</definedName>
    <definedName name="ahf_termed_tier3_tot_fund_available_curr" localSheetId="5" hidden="1">'[2]ePSM Member Data Page'!$AH$127</definedName>
    <definedName name="ahf_termed_tier3_tot_fund_available_curr" localSheetId="4" hidden="1">'[2]ePSM Member Data Page'!$AH$127</definedName>
    <definedName name="ahf_termed_tier3_tot_fund_available_curr" hidden="1">'[2]ePSM Member Data Page'!$AH$127</definedName>
    <definedName name="ahf_termed_tier4_active_employee_curr" localSheetId="5" hidden="1">'[2]ePSM Member Data Page'!$AH$138</definedName>
    <definedName name="ahf_termed_tier4_active_employee_curr" localSheetId="4" hidden="1">'[2]ePSM Member Data Page'!$AH$138</definedName>
    <definedName name="ahf_termed_tier4_active_employee_curr" hidden="1">'[2]ePSM Member Data Page'!$AH$138</definedName>
    <definedName name="ahf_termed_tier4_cr_claim_paid_with_cr_funds_curr" localSheetId="5" hidden="1">'[2]ePSM Member Data Page'!$AH$143</definedName>
    <definedName name="ahf_termed_tier4_cr_claim_paid_with_cr_funds_curr" localSheetId="4" hidden="1">'[2]ePSM Member Data Page'!$AH$143</definedName>
    <definedName name="ahf_termed_tier4_cr_claim_paid_with_cr_funds_curr" hidden="1">'[2]ePSM Member Data Page'!$AH$143</definedName>
    <definedName name="ahf_termed_tier4_cr_clm_paid_with_rollover_funds_curr" localSheetId="5" hidden="1">'[2]ePSM Member Data Page'!$AH$144</definedName>
    <definedName name="ahf_termed_tier4_cr_clm_paid_with_rollover_funds_curr" localSheetId="4" hidden="1">'[2]ePSM Member Data Page'!$AH$144</definedName>
    <definedName name="ahf_termed_tier4_cr_clm_paid_with_rollover_funds_curr" hidden="1">'[2]ePSM Member Data Page'!$AH$144</definedName>
    <definedName name="ahf_termed_tier4_cr_fund_remaining_curr" localSheetId="5" hidden="1">'[2]ePSM Member Data Page'!$AH$145</definedName>
    <definedName name="ahf_termed_tier4_cr_fund_remaining_curr" localSheetId="4" hidden="1">'[2]ePSM Member Data Page'!$AH$145</definedName>
    <definedName name="ahf_termed_tier4_cr_fund_remaining_curr" hidden="1">'[2]ePSM Member Data Page'!$AH$145</definedName>
    <definedName name="ahf_termed_tier4_cr_year_initial_fund_curr" localSheetId="5" hidden="1">'[2]ePSM Member Data Page'!$AH$140</definedName>
    <definedName name="ahf_termed_tier4_cr_year_initial_fund_curr" localSheetId="4" hidden="1">'[2]ePSM Member Data Page'!$AH$140</definedName>
    <definedName name="ahf_termed_tier4_cr_year_initial_fund_curr" hidden="1">'[2]ePSM Member Data Page'!$AH$140</definedName>
    <definedName name="ahf_termed_tier4_emp_0_spend_curr" localSheetId="5" hidden="1">'[2]ePSM Member Data Page'!$AH$152</definedName>
    <definedName name="ahf_termed_tier4_emp_0_spend_curr" localSheetId="4" hidden="1">'[2]ePSM Member Data Page'!$AH$152</definedName>
    <definedName name="ahf_termed_tier4_emp_0_spend_curr" hidden="1">'[2]ePSM Member Data Page'!$AH$152</definedName>
    <definedName name="ahf_termed_tier4_emp_100_spend_curr" localSheetId="5" hidden="1">'[2]ePSM Member Data Page'!$AH$147</definedName>
    <definedName name="ahf_termed_tier4_emp_100_spend_curr" localSheetId="4" hidden="1">'[2]ePSM Member Data Page'!$AH$147</definedName>
    <definedName name="ahf_termed_tier4_emp_100_spend_curr" hidden="1">'[2]ePSM Member Data Page'!$AH$147</definedName>
    <definedName name="ahf_termed_tier4_emp_24_1_spend_curr" localSheetId="5" hidden="1">'[2]ePSM Member Data Page'!$AH$151</definedName>
    <definedName name="ahf_termed_tier4_emp_24_1_spend_curr" localSheetId="4" hidden="1">'[2]ePSM Member Data Page'!$AH$151</definedName>
    <definedName name="ahf_termed_tier4_emp_24_1_spend_curr" hidden="1">'[2]ePSM Member Data Page'!$AH$151</definedName>
    <definedName name="ahf_termed_tier4_emp_49_25_spend_curr" localSheetId="5" hidden="1">'[2]ePSM Member Data Page'!$AH$150</definedName>
    <definedName name="ahf_termed_tier4_emp_49_25_spend_curr" localSheetId="4" hidden="1">'[2]ePSM Member Data Page'!$AH$150</definedName>
    <definedName name="ahf_termed_tier4_emp_49_25_spend_curr" hidden="1">'[2]ePSM Member Data Page'!$AH$150</definedName>
    <definedName name="ahf_termed_tier4_emp_74_50_spend_curr" localSheetId="5" hidden="1">'[2]ePSM Member Data Page'!$AH$149</definedName>
    <definedName name="ahf_termed_tier4_emp_74_50_spend_curr" localSheetId="4" hidden="1">'[2]ePSM Member Data Page'!$AH$149</definedName>
    <definedName name="ahf_termed_tier4_emp_74_50_spend_curr" hidden="1">'[2]ePSM Member Data Page'!$AH$149</definedName>
    <definedName name="ahf_termed_tier4_emp_99_75_spend_curr" localSheetId="5" hidden="1">'[2]ePSM Member Data Page'!$AH$148</definedName>
    <definedName name="ahf_termed_tier4_emp_99_75_spend_curr" localSheetId="4" hidden="1">'[2]ePSM Member Data Page'!$AH$148</definedName>
    <definedName name="ahf_termed_tier4_emp_99_75_spend_curr" hidden="1">'[2]ePSM Member Data Page'!$AH$148</definedName>
    <definedName name="ahf_termed_tier4_Incentive_fund_earned_curr" localSheetId="5" hidden="1">'[2]ePSM Member Data Page'!$AH$141</definedName>
    <definedName name="ahf_termed_tier4_Incentive_fund_earned_curr" localSheetId="4" hidden="1">'[2]ePSM Member Data Page'!$AH$141</definedName>
    <definedName name="ahf_termed_tier4_Incentive_fund_earned_curr" hidden="1">'[2]ePSM Member Data Page'!$AH$141</definedName>
    <definedName name="ahf_termed_tier4_rollover_fund_remaining_curr" localSheetId="5" hidden="1">'[2]ePSM Member Data Page'!$AH$146</definedName>
    <definedName name="ahf_termed_tier4_rollover_fund_remaining_curr" localSheetId="4" hidden="1">'[2]ePSM Member Data Page'!$AH$146</definedName>
    <definedName name="ahf_termed_tier4_rollover_fund_remaining_curr" hidden="1">'[2]ePSM Member Data Page'!$AH$146</definedName>
    <definedName name="ahf_termed_tier4_rollover_pr_year_curr" localSheetId="5" hidden="1">'[2]ePSM Member Data Page'!$AH$139</definedName>
    <definedName name="ahf_termed_tier4_rollover_pr_year_curr" localSheetId="4" hidden="1">'[2]ePSM Member Data Page'!$AH$139</definedName>
    <definedName name="ahf_termed_tier4_rollover_pr_year_curr" hidden="1">'[2]ePSM Member Data Page'!$AH$139</definedName>
    <definedName name="ahf_termed_tier4_tot_fund_available_curr" localSheetId="5" hidden="1">'[2]ePSM Member Data Page'!$AH$142</definedName>
    <definedName name="ahf_termed_tier4_tot_fund_available_curr" localSheetId="4" hidden="1">'[2]ePSM Member Data Page'!$AH$142</definedName>
    <definedName name="ahf_termed_tier4_tot_fund_available_curr" hidden="1">'[2]ePSM Member Data Page'!$AH$142</definedName>
    <definedName name="ahf_tier1_active_employee_curr" localSheetId="5" hidden="1">'[2]ePSM Member Data Page'!$AH$3</definedName>
    <definedName name="ahf_tier1_active_employee_curr" localSheetId="4" hidden="1">'[2]ePSM Member Data Page'!$AH$3</definedName>
    <definedName name="ahf_tier1_active_employee_curr" hidden="1">'[2]ePSM Member Data Page'!$AH$3</definedName>
    <definedName name="ahf_tier1_cr_claim_paid_with_cr_funds_curr" localSheetId="5" hidden="1">'[2]ePSM Member Data Page'!$AH$8</definedName>
    <definedName name="ahf_tier1_cr_claim_paid_with_cr_funds_curr" localSheetId="4" hidden="1">'[2]ePSM Member Data Page'!$AH$8</definedName>
    <definedName name="ahf_tier1_cr_claim_paid_with_cr_funds_curr" hidden="1">'[2]ePSM Member Data Page'!$AH$8</definedName>
    <definedName name="ahf_tier1_cr_clm_paid_with_rollover_funds_curr" localSheetId="5" hidden="1">'[2]ePSM Member Data Page'!$AH$9</definedName>
    <definedName name="ahf_tier1_cr_clm_paid_with_rollover_funds_curr" localSheetId="4" hidden="1">'[2]ePSM Member Data Page'!$AH$9</definedName>
    <definedName name="ahf_tier1_cr_clm_paid_with_rollover_funds_curr" hidden="1">'[2]ePSM Member Data Page'!$AH$9</definedName>
    <definedName name="ahf_tier1_cr_fund_remaining_curr" localSheetId="5" hidden="1">'[2]ePSM Member Data Page'!$AH$10</definedName>
    <definedName name="ahf_tier1_cr_fund_remaining_curr" localSheetId="4" hidden="1">'[2]ePSM Member Data Page'!$AH$10</definedName>
    <definedName name="ahf_tier1_cr_fund_remaining_curr" hidden="1">'[2]ePSM Member Data Page'!$AH$10</definedName>
    <definedName name="ahf_tier1_cr_year_initial_fund_curr" localSheetId="5" hidden="1">'[2]ePSM Member Data Page'!$AH$5</definedName>
    <definedName name="ahf_tier1_cr_year_initial_fund_curr" localSheetId="4" hidden="1">'[2]ePSM Member Data Page'!$AH$5</definedName>
    <definedName name="ahf_tier1_cr_year_initial_fund_curr" hidden="1">'[2]ePSM Member Data Page'!$AH$5</definedName>
    <definedName name="ahf_tier1_emp_0_spend_curr" localSheetId="5" hidden="1">'[2]ePSM Member Data Page'!$AH$17</definedName>
    <definedName name="ahf_tier1_emp_0_spend_curr" localSheetId="4" hidden="1">'[2]ePSM Member Data Page'!$AH$17</definedName>
    <definedName name="ahf_tier1_emp_0_spend_curr" hidden="1">'[2]ePSM Member Data Page'!$AH$17</definedName>
    <definedName name="ahf_tier1_emp_100_spend_curr" localSheetId="5" hidden="1">'[2]ePSM Member Data Page'!$AH$12</definedName>
    <definedName name="ahf_tier1_emp_100_spend_curr" localSheetId="4" hidden="1">'[2]ePSM Member Data Page'!$AH$12</definedName>
    <definedName name="ahf_tier1_emp_100_spend_curr" hidden="1">'[2]ePSM Member Data Page'!$AH$12</definedName>
    <definedName name="ahf_tier1_emp_24_1_spend_curr" localSheetId="5" hidden="1">'[2]ePSM Member Data Page'!$AH$16</definedName>
    <definedName name="ahf_tier1_emp_24_1_spend_curr" localSheetId="4" hidden="1">'[2]ePSM Member Data Page'!$AH$16</definedName>
    <definedName name="ahf_tier1_emp_24_1_spend_curr" hidden="1">'[2]ePSM Member Data Page'!$AH$16</definedName>
    <definedName name="ahf_tier1_emp_49_25_spend_curr" localSheetId="5" hidden="1">'[2]ePSM Member Data Page'!$AH$15</definedName>
    <definedName name="ahf_tier1_emp_49_25_spend_curr" localSheetId="4" hidden="1">'[2]ePSM Member Data Page'!$AH$15</definedName>
    <definedName name="ahf_tier1_emp_49_25_spend_curr" hidden="1">'[2]ePSM Member Data Page'!$AH$15</definedName>
    <definedName name="ahf_tier1_emp_74_50_spend_curr" localSheetId="5" hidden="1">'[2]ePSM Member Data Page'!$AH$14</definedName>
    <definedName name="ahf_tier1_emp_74_50_spend_curr" localSheetId="4" hidden="1">'[2]ePSM Member Data Page'!$AH$14</definedName>
    <definedName name="ahf_tier1_emp_74_50_spend_curr" hidden="1">'[2]ePSM Member Data Page'!$AH$14</definedName>
    <definedName name="ahf_tier1_emp_99_75_spend_curr" localSheetId="5" hidden="1">'[2]ePSM Member Data Page'!$AH$13</definedName>
    <definedName name="ahf_tier1_emp_99_75_spend_curr" localSheetId="4" hidden="1">'[2]ePSM Member Data Page'!$AH$13</definedName>
    <definedName name="ahf_tier1_emp_99_75_spend_curr" hidden="1">'[2]ePSM Member Data Page'!$AH$13</definedName>
    <definedName name="ahf_tier1_Incentive_fund_earned_curr" localSheetId="5" hidden="1">'[2]ePSM Member Data Page'!$AH$6</definedName>
    <definedName name="ahf_tier1_Incentive_fund_earned_curr" localSheetId="4" hidden="1">'[2]ePSM Member Data Page'!$AH$6</definedName>
    <definedName name="ahf_tier1_Incentive_fund_earned_curr" hidden="1">'[2]ePSM Member Data Page'!$AH$6</definedName>
    <definedName name="ahf_tier1_rollover_fund_remaining_curr" localSheetId="5" hidden="1">'[2]ePSM Member Data Page'!$AH$11</definedName>
    <definedName name="ahf_tier1_rollover_fund_remaining_curr" localSheetId="4" hidden="1">'[2]ePSM Member Data Page'!$AH$11</definedName>
    <definedName name="ahf_tier1_rollover_fund_remaining_curr" hidden="1">'[2]ePSM Member Data Page'!$AH$11</definedName>
    <definedName name="ahf_tier1_rollover_pr_year_curr" localSheetId="5" hidden="1">'[2]ePSM Member Data Page'!$AH$4</definedName>
    <definedName name="ahf_tier1_rollover_pr_year_curr" localSheetId="4" hidden="1">'[2]ePSM Member Data Page'!$AH$4</definedName>
    <definedName name="ahf_tier1_rollover_pr_year_curr" hidden="1">'[2]ePSM Member Data Page'!$AH$4</definedName>
    <definedName name="ahf_tier1_tot_fund_available_curr" localSheetId="5" hidden="1">'[2]ePSM Member Data Page'!$AH$7</definedName>
    <definedName name="ahf_tier1_tot_fund_available_curr" localSheetId="4" hidden="1">'[2]ePSM Member Data Page'!$AH$7</definedName>
    <definedName name="ahf_tier1_tot_fund_available_curr" hidden="1">'[2]ePSM Member Data Page'!$AH$7</definedName>
    <definedName name="ahf_tier2_active_employee_curr" localSheetId="5" hidden="1">'[2]ePSM Member Data Page'!$AH$18</definedName>
    <definedName name="ahf_tier2_active_employee_curr" localSheetId="4" hidden="1">'[2]ePSM Member Data Page'!$AH$18</definedName>
    <definedName name="ahf_tier2_active_employee_curr" hidden="1">'[2]ePSM Member Data Page'!$AH$18</definedName>
    <definedName name="ahf_tier2_cr_claim_paid_with_cr_funds_curr" localSheetId="5" hidden="1">'[2]ePSM Member Data Page'!$AH$23</definedName>
    <definedName name="ahf_tier2_cr_claim_paid_with_cr_funds_curr" localSheetId="4" hidden="1">'[2]ePSM Member Data Page'!$AH$23</definedName>
    <definedName name="ahf_tier2_cr_claim_paid_with_cr_funds_curr" hidden="1">'[2]ePSM Member Data Page'!$AH$23</definedName>
    <definedName name="ahf_tier2_cr_clm_paid_with_rollover_funds_curr" localSheetId="5" hidden="1">'[2]ePSM Member Data Page'!$AH$24</definedName>
    <definedName name="ahf_tier2_cr_clm_paid_with_rollover_funds_curr" localSheetId="4" hidden="1">'[2]ePSM Member Data Page'!$AH$24</definedName>
    <definedName name="ahf_tier2_cr_clm_paid_with_rollover_funds_curr" hidden="1">'[2]ePSM Member Data Page'!$AH$24</definedName>
    <definedName name="ahf_tier2_cr_fund_remaining_curr" localSheetId="5" hidden="1">'[2]ePSM Member Data Page'!$AH$25</definedName>
    <definedName name="ahf_tier2_cr_fund_remaining_curr" localSheetId="4" hidden="1">'[2]ePSM Member Data Page'!$AH$25</definedName>
    <definedName name="ahf_tier2_cr_fund_remaining_curr" hidden="1">'[2]ePSM Member Data Page'!$AH$25</definedName>
    <definedName name="ahf_tier2_cr_year_initial_fund_curr" localSheetId="5" hidden="1">'[2]ePSM Member Data Page'!$AH$20</definedName>
    <definedName name="ahf_tier2_cr_year_initial_fund_curr" localSheetId="4" hidden="1">'[2]ePSM Member Data Page'!$AH$20</definedName>
    <definedName name="ahf_tier2_cr_year_initial_fund_curr" hidden="1">'[2]ePSM Member Data Page'!$AH$20</definedName>
    <definedName name="ahf_tier2_emp_0_spend_curr" localSheetId="5" hidden="1">'[2]ePSM Member Data Page'!$AH$32</definedName>
    <definedName name="ahf_tier2_emp_0_spend_curr" localSheetId="4" hidden="1">'[2]ePSM Member Data Page'!$AH$32</definedName>
    <definedName name="ahf_tier2_emp_0_spend_curr" hidden="1">'[2]ePSM Member Data Page'!$AH$32</definedName>
    <definedName name="ahf_tier2_emp_100_spend_curr" localSheetId="5" hidden="1">'[2]ePSM Member Data Page'!$AH$27</definedName>
    <definedName name="ahf_tier2_emp_100_spend_curr" localSheetId="4" hidden="1">'[2]ePSM Member Data Page'!$AH$27</definedName>
    <definedName name="ahf_tier2_emp_100_spend_curr" hidden="1">'[2]ePSM Member Data Page'!$AH$27</definedName>
    <definedName name="ahf_tier2_emp_24_1_spend_curr" localSheetId="5" hidden="1">'[2]ePSM Member Data Page'!$AH$31</definedName>
    <definedName name="ahf_tier2_emp_24_1_spend_curr" localSheetId="4" hidden="1">'[2]ePSM Member Data Page'!$AH$31</definedName>
    <definedName name="ahf_tier2_emp_24_1_spend_curr" hidden="1">'[2]ePSM Member Data Page'!$AH$31</definedName>
    <definedName name="ahf_tier2_emp_49_25_spend_curr" localSheetId="5" hidden="1">'[2]ePSM Member Data Page'!$AH$30</definedName>
    <definedName name="ahf_tier2_emp_49_25_spend_curr" localSheetId="4" hidden="1">'[2]ePSM Member Data Page'!$AH$30</definedName>
    <definedName name="ahf_tier2_emp_49_25_spend_curr" hidden="1">'[2]ePSM Member Data Page'!$AH$30</definedName>
    <definedName name="ahf_tier2_emp_74_50_spend_curr" localSheetId="5" hidden="1">'[2]ePSM Member Data Page'!$AH$29</definedName>
    <definedName name="ahf_tier2_emp_74_50_spend_curr" localSheetId="4" hidden="1">'[2]ePSM Member Data Page'!$AH$29</definedName>
    <definedName name="ahf_tier2_emp_74_50_spend_curr" hidden="1">'[2]ePSM Member Data Page'!$AH$29</definedName>
    <definedName name="ahf_tier2_emp_99_75_spend_curr" localSheetId="5" hidden="1">'[2]ePSM Member Data Page'!$AH$28</definedName>
    <definedName name="ahf_tier2_emp_99_75_spend_curr" localSheetId="4" hidden="1">'[2]ePSM Member Data Page'!$AH$28</definedName>
    <definedName name="ahf_tier2_emp_99_75_spend_curr" hidden="1">'[2]ePSM Member Data Page'!$AH$28</definedName>
    <definedName name="ahf_tier2_Incentive_fund_earned_curr" localSheetId="5" hidden="1">'[2]ePSM Member Data Page'!$AH$21</definedName>
    <definedName name="ahf_tier2_Incentive_fund_earned_curr" localSheetId="4" hidden="1">'[2]ePSM Member Data Page'!$AH$21</definedName>
    <definedName name="ahf_tier2_Incentive_fund_earned_curr" hidden="1">'[2]ePSM Member Data Page'!$AH$21</definedName>
    <definedName name="ahf_tier2_rollover_fund_remaining_curr" localSheetId="5" hidden="1">'[2]ePSM Member Data Page'!$AH$26</definedName>
    <definedName name="ahf_tier2_rollover_fund_remaining_curr" localSheetId="4" hidden="1">'[2]ePSM Member Data Page'!$AH$26</definedName>
    <definedName name="ahf_tier2_rollover_fund_remaining_curr" hidden="1">'[2]ePSM Member Data Page'!$AH$26</definedName>
    <definedName name="ahf_tier2_rollover_pr_year_curr" localSheetId="5" hidden="1">'[2]ePSM Member Data Page'!$AH$19</definedName>
    <definedName name="ahf_tier2_rollover_pr_year_curr" localSheetId="4" hidden="1">'[2]ePSM Member Data Page'!$AH$19</definedName>
    <definedName name="ahf_tier2_rollover_pr_year_curr" hidden="1">'[2]ePSM Member Data Page'!$AH$19</definedName>
    <definedName name="ahf_tier2_tot_fund_available_curr" localSheetId="5" hidden="1">'[2]ePSM Member Data Page'!$AH$22</definedName>
    <definedName name="ahf_tier2_tot_fund_available_curr" localSheetId="4" hidden="1">'[2]ePSM Member Data Page'!$AH$22</definedName>
    <definedName name="ahf_tier2_tot_fund_available_curr" hidden="1">'[2]ePSM Member Data Page'!$AH$22</definedName>
    <definedName name="ahf_tier3_active_employee_curr" localSheetId="5" hidden="1">'[2]ePSM Member Data Page'!$AH$33</definedName>
    <definedName name="ahf_tier3_active_employee_curr" localSheetId="4" hidden="1">'[2]ePSM Member Data Page'!$AH$33</definedName>
    <definedName name="ahf_tier3_active_employee_curr" hidden="1">'[2]ePSM Member Data Page'!$AH$33</definedName>
    <definedName name="ahf_tier3_cr_claim_paid_with_cr_funds_curr" localSheetId="5" hidden="1">'[2]ePSM Member Data Page'!$AH$38</definedName>
    <definedName name="ahf_tier3_cr_claim_paid_with_cr_funds_curr" localSheetId="4" hidden="1">'[2]ePSM Member Data Page'!$AH$38</definedName>
    <definedName name="ahf_tier3_cr_claim_paid_with_cr_funds_curr" hidden="1">'[2]ePSM Member Data Page'!$AH$38</definedName>
    <definedName name="ahf_tier3_cr_clm_paid_with_rollover_funds_curr" localSheetId="5" hidden="1">'[2]ePSM Member Data Page'!$AH$39</definedName>
    <definedName name="ahf_tier3_cr_clm_paid_with_rollover_funds_curr" localSheetId="4" hidden="1">'[2]ePSM Member Data Page'!$AH$39</definedName>
    <definedName name="ahf_tier3_cr_clm_paid_with_rollover_funds_curr" hidden="1">'[2]ePSM Member Data Page'!$AH$39</definedName>
    <definedName name="ahf_tier3_cr_fund_remaining_curr" localSheetId="5" hidden="1">'[2]ePSM Member Data Page'!$AH$40</definedName>
    <definedName name="ahf_tier3_cr_fund_remaining_curr" localSheetId="4" hidden="1">'[2]ePSM Member Data Page'!$AH$40</definedName>
    <definedName name="ahf_tier3_cr_fund_remaining_curr" hidden="1">'[2]ePSM Member Data Page'!$AH$40</definedName>
    <definedName name="ahf_tier3_cr_year_initial_fund_curr" localSheetId="5" hidden="1">'[2]ePSM Member Data Page'!$AH$35</definedName>
    <definedName name="ahf_tier3_cr_year_initial_fund_curr" localSheetId="4" hidden="1">'[2]ePSM Member Data Page'!$AH$35</definedName>
    <definedName name="ahf_tier3_cr_year_initial_fund_curr" hidden="1">'[2]ePSM Member Data Page'!$AH$35</definedName>
    <definedName name="ahf_tier3_emp_0_spend_curr" localSheetId="5" hidden="1">'[2]ePSM Member Data Page'!$AH$47</definedName>
    <definedName name="ahf_tier3_emp_0_spend_curr" localSheetId="4" hidden="1">'[2]ePSM Member Data Page'!$AH$47</definedName>
    <definedName name="ahf_tier3_emp_0_spend_curr" hidden="1">'[2]ePSM Member Data Page'!$AH$47</definedName>
    <definedName name="ahf_tier3_emp_100_spend_curr" localSheetId="5" hidden="1">'[2]ePSM Member Data Page'!$AH$42</definedName>
    <definedName name="ahf_tier3_emp_100_spend_curr" localSheetId="4" hidden="1">'[2]ePSM Member Data Page'!$AH$42</definedName>
    <definedName name="ahf_tier3_emp_100_spend_curr" hidden="1">'[2]ePSM Member Data Page'!$AH$42</definedName>
    <definedName name="ahf_tier3_emp_24_1_spend_curr" localSheetId="5" hidden="1">'[2]ePSM Member Data Page'!$AH$46</definedName>
    <definedName name="ahf_tier3_emp_24_1_spend_curr" localSheetId="4" hidden="1">'[2]ePSM Member Data Page'!$AH$46</definedName>
    <definedName name="ahf_tier3_emp_24_1_spend_curr" hidden="1">'[2]ePSM Member Data Page'!$AH$46</definedName>
    <definedName name="ahf_tier3_emp_49_25_spend_curr" localSheetId="5" hidden="1">'[2]ePSM Member Data Page'!$AH$45</definedName>
    <definedName name="ahf_tier3_emp_49_25_spend_curr" localSheetId="4" hidden="1">'[2]ePSM Member Data Page'!$AH$45</definedName>
    <definedName name="ahf_tier3_emp_49_25_spend_curr" hidden="1">'[2]ePSM Member Data Page'!$AH$45</definedName>
    <definedName name="ahf_tier3_emp_74_50_spend_curr" localSheetId="5" hidden="1">'[2]ePSM Member Data Page'!$AH$44</definedName>
    <definedName name="ahf_tier3_emp_74_50_spend_curr" localSheetId="4" hidden="1">'[2]ePSM Member Data Page'!$AH$44</definedName>
    <definedName name="ahf_tier3_emp_74_50_spend_curr" hidden="1">'[2]ePSM Member Data Page'!$AH$44</definedName>
    <definedName name="ahf_tier3_emp_99_75_spend_curr" localSheetId="5" hidden="1">'[2]ePSM Member Data Page'!$AH$43</definedName>
    <definedName name="ahf_tier3_emp_99_75_spend_curr" localSheetId="4" hidden="1">'[2]ePSM Member Data Page'!$AH$43</definedName>
    <definedName name="ahf_tier3_emp_99_75_spend_curr" hidden="1">'[2]ePSM Member Data Page'!$AH$43</definedName>
    <definedName name="ahf_tier3_Incentive_fund_earned_curr" localSheetId="5" hidden="1">'[2]ePSM Member Data Page'!$AH$36</definedName>
    <definedName name="ahf_tier3_Incentive_fund_earned_curr" localSheetId="4" hidden="1">'[2]ePSM Member Data Page'!$AH$36</definedName>
    <definedName name="ahf_tier3_Incentive_fund_earned_curr" hidden="1">'[2]ePSM Member Data Page'!$AH$36</definedName>
    <definedName name="ahf_tier3_rollover_fund_remaining_curr" localSheetId="5" hidden="1">'[2]ePSM Member Data Page'!$AH$41</definedName>
    <definedName name="ahf_tier3_rollover_fund_remaining_curr" localSheetId="4" hidden="1">'[2]ePSM Member Data Page'!$AH$41</definedName>
    <definedName name="ahf_tier3_rollover_fund_remaining_curr" hidden="1">'[2]ePSM Member Data Page'!$AH$41</definedName>
    <definedName name="ahf_tier3_rollover_pr_year_curr" localSheetId="5" hidden="1">'[2]ePSM Member Data Page'!$AH$34</definedName>
    <definedName name="ahf_tier3_rollover_pr_year_curr" localSheetId="4" hidden="1">'[2]ePSM Member Data Page'!$AH$34</definedName>
    <definedName name="ahf_tier3_rollover_pr_year_curr" hidden="1">'[2]ePSM Member Data Page'!$AH$34</definedName>
    <definedName name="ahf_tier3_tot_fund_available_curr" localSheetId="5" hidden="1">'[2]ePSM Member Data Page'!$AH$37</definedName>
    <definedName name="ahf_tier3_tot_fund_available_curr" localSheetId="4" hidden="1">'[2]ePSM Member Data Page'!$AH$37</definedName>
    <definedName name="ahf_tier3_tot_fund_available_curr" hidden="1">'[2]ePSM Member Data Page'!$AH$37</definedName>
    <definedName name="ahf_tier4_active_employee_curr" localSheetId="5" hidden="1">'[2]ePSM Member Data Page'!$AH$48</definedName>
    <definedName name="ahf_tier4_active_employee_curr" localSheetId="4" hidden="1">'[2]ePSM Member Data Page'!$AH$48</definedName>
    <definedName name="ahf_tier4_active_employee_curr" hidden="1">'[2]ePSM Member Data Page'!$AH$48</definedName>
    <definedName name="ahf_tier4_cr_claim_paid_with_cr_funds_curr" localSheetId="5" hidden="1">'[2]ePSM Member Data Page'!$AH$53</definedName>
    <definedName name="ahf_tier4_cr_claim_paid_with_cr_funds_curr" localSheetId="4" hidden="1">'[2]ePSM Member Data Page'!$AH$53</definedName>
    <definedName name="ahf_tier4_cr_claim_paid_with_cr_funds_curr" hidden="1">'[2]ePSM Member Data Page'!$AH$53</definedName>
    <definedName name="ahf_tier4_cr_clm_paid_with_rollover_funds_curr" localSheetId="5" hidden="1">'[2]ePSM Member Data Page'!$AH$54</definedName>
    <definedName name="ahf_tier4_cr_clm_paid_with_rollover_funds_curr" localSheetId="4" hidden="1">'[2]ePSM Member Data Page'!$AH$54</definedName>
    <definedName name="ahf_tier4_cr_clm_paid_with_rollover_funds_curr" hidden="1">'[2]ePSM Member Data Page'!$AH$54</definedName>
    <definedName name="ahf_tier4_cr_fund_remaining_curr" localSheetId="5" hidden="1">'[2]ePSM Member Data Page'!$AH$55</definedName>
    <definedName name="ahf_tier4_cr_fund_remaining_curr" localSheetId="4" hidden="1">'[2]ePSM Member Data Page'!$AH$55</definedName>
    <definedName name="ahf_tier4_cr_fund_remaining_curr" hidden="1">'[2]ePSM Member Data Page'!$AH$55</definedName>
    <definedName name="ahf_tier4_cr_year_initial_fund_curr" localSheetId="5" hidden="1">'[2]ePSM Member Data Page'!$AH$50</definedName>
    <definedName name="ahf_tier4_cr_year_initial_fund_curr" localSheetId="4" hidden="1">'[2]ePSM Member Data Page'!$AH$50</definedName>
    <definedName name="ahf_tier4_cr_year_initial_fund_curr" hidden="1">'[2]ePSM Member Data Page'!$AH$50</definedName>
    <definedName name="ahf_tier4_emp_0_spend_curr" localSheetId="5" hidden="1">'[2]ePSM Member Data Page'!$AH$62</definedName>
    <definedName name="ahf_tier4_emp_0_spend_curr" localSheetId="4" hidden="1">'[2]ePSM Member Data Page'!$AH$62</definedName>
    <definedName name="ahf_tier4_emp_0_spend_curr" hidden="1">'[2]ePSM Member Data Page'!$AH$62</definedName>
    <definedName name="ahf_tier4_emp_100_spend_curr" localSheetId="5" hidden="1">'[2]ePSM Member Data Page'!$AH$57</definedName>
    <definedName name="ahf_tier4_emp_100_spend_curr" localSheetId="4" hidden="1">'[2]ePSM Member Data Page'!$AH$57</definedName>
    <definedName name="ahf_tier4_emp_100_spend_curr" hidden="1">'[2]ePSM Member Data Page'!$AH$57</definedName>
    <definedName name="ahf_tier4_emp_24_1_spend_curr" localSheetId="5" hidden="1">'[2]ePSM Member Data Page'!$AH$61</definedName>
    <definedName name="ahf_tier4_emp_24_1_spend_curr" localSheetId="4" hidden="1">'[2]ePSM Member Data Page'!$AH$61</definedName>
    <definedName name="ahf_tier4_emp_24_1_spend_curr" hidden="1">'[2]ePSM Member Data Page'!$AH$61</definedName>
    <definedName name="ahf_tier4_emp_49_25_spend_curr" localSheetId="5" hidden="1">'[2]ePSM Member Data Page'!$AH$60</definedName>
    <definedName name="ahf_tier4_emp_49_25_spend_curr" localSheetId="4" hidden="1">'[2]ePSM Member Data Page'!$AH$60</definedName>
    <definedName name="ahf_tier4_emp_49_25_spend_curr" hidden="1">'[2]ePSM Member Data Page'!$AH$60</definedName>
    <definedName name="ahf_tier4_emp_74_50_spend_curr" localSheetId="5" hidden="1">'[2]ePSM Member Data Page'!$AH$59</definedName>
    <definedName name="ahf_tier4_emp_74_50_spend_curr" localSheetId="4" hidden="1">'[2]ePSM Member Data Page'!$AH$59</definedName>
    <definedName name="ahf_tier4_emp_74_50_spend_curr" hidden="1">'[2]ePSM Member Data Page'!$AH$59</definedName>
    <definedName name="ahf_tier4_emp_99_75_spend_curr" localSheetId="5" hidden="1">'[2]ePSM Member Data Page'!$AH$58</definedName>
    <definedName name="ahf_tier4_emp_99_75_spend_curr" localSheetId="4" hidden="1">'[2]ePSM Member Data Page'!$AH$58</definedName>
    <definedName name="ahf_tier4_emp_99_75_spend_curr" hidden="1">'[2]ePSM Member Data Page'!$AH$58</definedName>
    <definedName name="ahf_tier4_Incentive_fund_earned_curr" localSheetId="5" hidden="1">'[2]ePSM Member Data Page'!$AH$51</definedName>
    <definedName name="ahf_tier4_Incentive_fund_earned_curr" localSheetId="4" hidden="1">'[2]ePSM Member Data Page'!$AH$51</definedName>
    <definedName name="ahf_tier4_Incentive_fund_earned_curr" hidden="1">'[2]ePSM Member Data Page'!$AH$51</definedName>
    <definedName name="ahf_tier4_rollover_fund_remaining_curr" localSheetId="5" hidden="1">'[2]ePSM Member Data Page'!$AH$56</definedName>
    <definedName name="ahf_tier4_rollover_fund_remaining_curr" localSheetId="4" hidden="1">'[2]ePSM Member Data Page'!$AH$56</definedName>
    <definedName name="ahf_tier4_rollover_fund_remaining_curr" hidden="1">'[2]ePSM Member Data Page'!$AH$56</definedName>
    <definedName name="ahf_tier4_rollover_pr_year_curr" localSheetId="5" hidden="1">'[2]ePSM Member Data Page'!$AH$49</definedName>
    <definedName name="ahf_tier4_rollover_pr_year_curr" localSheetId="4" hidden="1">'[2]ePSM Member Data Page'!$AH$49</definedName>
    <definedName name="ahf_tier4_rollover_pr_year_curr" hidden="1">'[2]ePSM Member Data Page'!$AH$49</definedName>
    <definedName name="ahf_tier4_tot_fund_available_curr" localSheetId="5" hidden="1">'[2]ePSM Member Data Page'!$AH$52</definedName>
    <definedName name="ahf_tier4_tot_fund_available_curr" localSheetId="4" hidden="1">'[2]ePSM Member Data Page'!$AH$52</definedName>
    <definedName name="ahf_tier4_tot_fund_available_curr" hidden="1">'[2]ePSM Member Data Page'!$AH$52</definedName>
    <definedName name="ahf_total_active_employee_curr" localSheetId="5" hidden="1">'[2]ePSM Member Data Page'!$AH$63</definedName>
    <definedName name="ahf_total_active_employee_curr" localSheetId="4" hidden="1">'[2]ePSM Member Data Page'!$AH$63</definedName>
    <definedName name="ahf_total_active_employee_curr" hidden="1">'[2]ePSM Member Data Page'!$AH$63</definedName>
    <definedName name="ahf_total_cr_claim_paid_with_cr_funds_curr" localSheetId="5" hidden="1">'[2]ePSM Member Data Page'!$AH$68</definedName>
    <definedName name="ahf_total_cr_claim_paid_with_cr_funds_curr" localSheetId="4" hidden="1">'[2]ePSM Member Data Page'!$AH$68</definedName>
    <definedName name="ahf_total_cr_claim_paid_with_cr_funds_curr" hidden="1">'[2]ePSM Member Data Page'!$AH$68</definedName>
    <definedName name="ahf_total_cr_clm_paid_with_rollover_funds_curr" localSheetId="5" hidden="1">'[2]ePSM Member Data Page'!$AH$69</definedName>
    <definedName name="ahf_total_cr_clm_paid_with_rollover_funds_curr" localSheetId="4" hidden="1">'[2]ePSM Member Data Page'!$AH$69</definedName>
    <definedName name="ahf_total_cr_clm_paid_with_rollover_funds_curr" hidden="1">'[2]ePSM Member Data Page'!$AH$69</definedName>
    <definedName name="ahf_total_cr_fund_remaining_curr" localSheetId="5" hidden="1">'[2]ePSM Member Data Page'!$AH$70</definedName>
    <definedName name="ahf_total_cr_fund_remaining_curr" localSheetId="4" hidden="1">'[2]ePSM Member Data Page'!$AH$70</definedName>
    <definedName name="ahf_total_cr_fund_remaining_curr" hidden="1">'[2]ePSM Member Data Page'!$AH$70</definedName>
    <definedName name="ahf_total_cr_year_initial_fund_curr" localSheetId="5" hidden="1">'[2]ePSM Member Data Page'!$AH$65</definedName>
    <definedName name="ahf_total_cr_year_initial_fund_curr" localSheetId="4" hidden="1">'[2]ePSM Member Data Page'!$AH$65</definedName>
    <definedName name="ahf_total_cr_year_initial_fund_curr" hidden="1">'[2]ePSM Member Data Page'!$AH$65</definedName>
    <definedName name="ahf_total_emp_0_spend_curr" localSheetId="5" hidden="1">'[2]ePSM Member Data Page'!$AH$77</definedName>
    <definedName name="ahf_total_emp_0_spend_curr" localSheetId="4" hidden="1">'[2]ePSM Member Data Page'!$AH$77</definedName>
    <definedName name="ahf_total_emp_0_spend_curr" hidden="1">'[2]ePSM Member Data Page'!$AH$77</definedName>
    <definedName name="ahf_total_emp_100_spend_curr" localSheetId="5" hidden="1">'[2]ePSM Member Data Page'!$AH$72</definedName>
    <definedName name="ahf_total_emp_100_spend_curr" localSheetId="4" hidden="1">'[2]ePSM Member Data Page'!$AH$72</definedName>
    <definedName name="ahf_total_emp_100_spend_curr" hidden="1">'[2]ePSM Member Data Page'!$AH$72</definedName>
    <definedName name="ahf_total_emp_24_1_spend_curr" localSheetId="5" hidden="1">'[2]ePSM Member Data Page'!$AH$76</definedName>
    <definedName name="ahf_total_emp_24_1_spend_curr" localSheetId="4" hidden="1">'[2]ePSM Member Data Page'!$AH$76</definedName>
    <definedName name="ahf_total_emp_24_1_spend_curr" hidden="1">'[2]ePSM Member Data Page'!$AH$76</definedName>
    <definedName name="ahf_total_emp_49_25_spend_curr" localSheetId="5" hidden="1">'[2]ePSM Member Data Page'!$AH$75</definedName>
    <definedName name="ahf_total_emp_49_25_spend_curr" localSheetId="4" hidden="1">'[2]ePSM Member Data Page'!$AH$75</definedName>
    <definedName name="ahf_total_emp_49_25_spend_curr" hidden="1">'[2]ePSM Member Data Page'!$AH$75</definedName>
    <definedName name="ahf_total_emp_74_50_spend_curr" localSheetId="5" hidden="1">'[2]ePSM Member Data Page'!$AH$74</definedName>
    <definedName name="ahf_total_emp_74_50_spend_curr" localSheetId="4" hidden="1">'[2]ePSM Member Data Page'!$AH$74</definedName>
    <definedName name="ahf_total_emp_74_50_spend_curr" hidden="1">'[2]ePSM Member Data Page'!$AH$74</definedName>
    <definedName name="ahf_total_emp_99_75_spend_curr" localSheetId="5" hidden="1">'[2]ePSM Member Data Page'!$AH$73</definedName>
    <definedName name="ahf_total_emp_99_75_spend_curr" localSheetId="4" hidden="1">'[2]ePSM Member Data Page'!$AH$73</definedName>
    <definedName name="ahf_total_emp_99_75_spend_curr" hidden="1">'[2]ePSM Member Data Page'!$AH$73</definedName>
    <definedName name="ahf_total_Incentive_fund_earned_curr" localSheetId="5" hidden="1">'[2]ePSM Member Data Page'!$AH$66</definedName>
    <definedName name="ahf_total_Incentive_fund_earned_curr" localSheetId="4" hidden="1">'[2]ePSM Member Data Page'!$AH$66</definedName>
    <definedName name="ahf_total_Incentive_fund_earned_curr" hidden="1">'[2]ePSM Member Data Page'!$AH$66</definedName>
    <definedName name="ahf_total_rollover_fund_remaining_curr" localSheetId="5" hidden="1">'[2]ePSM Member Data Page'!$AH$71</definedName>
    <definedName name="ahf_total_rollover_fund_remaining_curr" localSheetId="4" hidden="1">'[2]ePSM Member Data Page'!$AH$71</definedName>
    <definedName name="ahf_total_rollover_fund_remaining_curr" hidden="1">'[2]ePSM Member Data Page'!$AH$71</definedName>
    <definedName name="ahf_total_rollover_pr_year_curr" localSheetId="5" hidden="1">'[2]ePSM Member Data Page'!$AH$64</definedName>
    <definedName name="ahf_total_rollover_pr_year_curr" localSheetId="4" hidden="1">'[2]ePSM Member Data Page'!$AH$64</definedName>
    <definedName name="ahf_total_rollover_pr_year_curr" hidden="1">'[2]ePSM Member Data Page'!$AH$64</definedName>
    <definedName name="ahf_total_termd_active_employee_curr" localSheetId="5" hidden="1">'[2]ePSM Member Data Page'!$AH$78</definedName>
    <definedName name="ahf_total_termd_active_employee_curr" localSheetId="4" hidden="1">'[2]ePSM Member Data Page'!$AH$78</definedName>
    <definedName name="ahf_total_termd_active_employee_curr" hidden="1">'[2]ePSM Member Data Page'!$AH$78</definedName>
    <definedName name="ahf_total_termd_cr_claim_paid_with_cr_funds_curr" localSheetId="5" hidden="1">'[2]ePSM Member Data Page'!$AH$83</definedName>
    <definedName name="ahf_total_termd_cr_claim_paid_with_cr_funds_curr" localSheetId="4" hidden="1">'[2]ePSM Member Data Page'!$AH$83</definedName>
    <definedName name="ahf_total_termd_cr_claim_paid_with_cr_funds_curr" hidden="1">'[2]ePSM Member Data Page'!$AH$83</definedName>
    <definedName name="ahf_total_termd_cr_clm_paid_with_rollover_funds_curr" localSheetId="5" hidden="1">'[2]ePSM Member Data Page'!$AH$84</definedName>
    <definedName name="ahf_total_termd_cr_clm_paid_with_rollover_funds_curr" localSheetId="4" hidden="1">'[2]ePSM Member Data Page'!$AH$84</definedName>
    <definedName name="ahf_total_termd_cr_clm_paid_with_rollover_funds_curr" hidden="1">'[2]ePSM Member Data Page'!$AH$84</definedName>
    <definedName name="ahf_total_termd_cr_fund_remaining_curr" localSheetId="5" hidden="1">'[2]ePSM Member Data Page'!$AH$85</definedName>
    <definedName name="ahf_total_termd_cr_fund_remaining_curr" localSheetId="4" hidden="1">'[2]ePSM Member Data Page'!$AH$85</definedName>
    <definedName name="ahf_total_termd_cr_fund_remaining_curr" hidden="1">'[2]ePSM Member Data Page'!$AH$85</definedName>
    <definedName name="ahf_total_termd_cr_year_initial_fund_curr" localSheetId="5" hidden="1">'[2]ePSM Member Data Page'!$AH$80</definedName>
    <definedName name="ahf_total_termd_cr_year_initial_fund_curr" localSheetId="4" hidden="1">'[2]ePSM Member Data Page'!$AH$80</definedName>
    <definedName name="ahf_total_termd_cr_year_initial_fund_curr" hidden="1">'[2]ePSM Member Data Page'!$AH$80</definedName>
    <definedName name="ahf_total_termd_emp_0_spend_curr" localSheetId="5" hidden="1">'[2]ePSM Member Data Page'!$AH$92</definedName>
    <definedName name="ahf_total_termd_emp_0_spend_curr" localSheetId="4" hidden="1">'[2]ePSM Member Data Page'!$AH$92</definedName>
    <definedName name="ahf_total_termd_emp_0_spend_curr" hidden="1">'[2]ePSM Member Data Page'!$AH$92</definedName>
    <definedName name="ahf_total_termd_emp_100_spend_curr" localSheetId="5" hidden="1">'[2]ePSM Member Data Page'!$AH$87</definedName>
    <definedName name="ahf_total_termd_emp_100_spend_curr" localSheetId="4" hidden="1">'[2]ePSM Member Data Page'!$AH$87</definedName>
    <definedName name="ahf_total_termd_emp_100_spend_curr" hidden="1">'[2]ePSM Member Data Page'!$AH$87</definedName>
    <definedName name="ahf_total_termd_emp_24_1_spend_curr" localSheetId="5" hidden="1">'[2]ePSM Member Data Page'!$AH$91</definedName>
    <definedName name="ahf_total_termd_emp_24_1_spend_curr" localSheetId="4" hidden="1">'[2]ePSM Member Data Page'!$AH$91</definedName>
    <definedName name="ahf_total_termd_emp_24_1_spend_curr" hidden="1">'[2]ePSM Member Data Page'!$AH$91</definedName>
    <definedName name="ahf_total_termd_emp_49_25_spend_curr" localSheetId="5" hidden="1">'[2]ePSM Member Data Page'!$AH$90</definedName>
    <definedName name="ahf_total_termd_emp_49_25_spend_curr" localSheetId="4" hidden="1">'[2]ePSM Member Data Page'!$AH$90</definedName>
    <definedName name="ahf_total_termd_emp_49_25_spend_curr" hidden="1">'[2]ePSM Member Data Page'!$AH$90</definedName>
    <definedName name="ahf_total_termd_emp_74_50_spend_curr" localSheetId="5" hidden="1">'[2]ePSM Member Data Page'!$AH$89</definedName>
    <definedName name="ahf_total_termd_emp_74_50_spend_curr" localSheetId="4" hidden="1">'[2]ePSM Member Data Page'!$AH$89</definedName>
    <definedName name="ahf_total_termd_emp_74_50_spend_curr" hidden="1">'[2]ePSM Member Data Page'!$AH$89</definedName>
    <definedName name="ahf_total_termd_emp_99_75_spend_curr" localSheetId="5" hidden="1">'[2]ePSM Member Data Page'!$AH$88</definedName>
    <definedName name="ahf_total_termd_emp_99_75_spend_curr" localSheetId="4" hidden="1">'[2]ePSM Member Data Page'!$AH$88</definedName>
    <definedName name="ahf_total_termd_emp_99_75_spend_curr" hidden="1">'[2]ePSM Member Data Page'!$AH$88</definedName>
    <definedName name="ahf_total_termd_Incentive_fund_earned_curr" localSheetId="5" hidden="1">'[2]ePSM Member Data Page'!$AH$81</definedName>
    <definedName name="ahf_total_termd_Incentive_fund_earned_curr" localSheetId="4" hidden="1">'[2]ePSM Member Data Page'!$AH$81</definedName>
    <definedName name="ahf_total_termd_Incentive_fund_earned_curr" hidden="1">'[2]ePSM Member Data Page'!$AH$81</definedName>
    <definedName name="ahf_total_termd_rollover_fund_remaining_curr" localSheetId="5" hidden="1">'[2]ePSM Member Data Page'!$AH$86</definedName>
    <definedName name="ahf_total_termd_rollover_fund_remaining_curr" localSheetId="4" hidden="1">'[2]ePSM Member Data Page'!$AH$86</definedName>
    <definedName name="ahf_total_termd_rollover_fund_remaining_curr" hidden="1">'[2]ePSM Member Data Page'!$AH$86</definedName>
    <definedName name="ahf_total_termd_rollover_pr_year_curr" localSheetId="5" hidden="1">'[2]ePSM Member Data Page'!$AH$79</definedName>
    <definedName name="ahf_total_termd_rollover_pr_year_curr" localSheetId="4" hidden="1">'[2]ePSM Member Data Page'!$AH$79</definedName>
    <definedName name="ahf_total_termd_rollover_pr_year_curr" hidden="1">'[2]ePSM Member Data Page'!$AH$79</definedName>
    <definedName name="ahf_total_termd_tot_fund_available_curr" localSheetId="5" hidden="1">'[2]ePSM Member Data Page'!$AH$82</definedName>
    <definedName name="ahf_total_termd_tot_fund_available_curr" localSheetId="4" hidden="1">'[2]ePSM Member Data Page'!$AH$82</definedName>
    <definedName name="ahf_total_termd_tot_fund_available_curr" hidden="1">'[2]ePSM Member Data Page'!$AH$82</definedName>
    <definedName name="ahf_total_tot_fund_available_curr" localSheetId="5" hidden="1">'[2]ePSM Member Data Page'!$AH$67</definedName>
    <definedName name="ahf_total_tot_fund_available_curr" localSheetId="4" hidden="1">'[2]ePSM Member Data Page'!$AH$67</definedName>
    <definedName name="ahf_total_tot_fund_available_curr" hidden="1">'[2]ePSM Member Data Page'!$AH$67</definedName>
    <definedName name="AHFFamilyDollarsCurr" localSheetId="5" hidden="1">'[2]AHF Medical $ by Family page'!$AB$10:$AB$37</definedName>
    <definedName name="AHFFamilyDollarsCurr" localSheetId="4" hidden="1">'[2]AHF Medical $ by Family page'!$AB$10:$AB$37</definedName>
    <definedName name="AHFFamilyDollarsCurr" hidden="1">'[2]AHF Medical $ by Family page'!$AB$10:$AB$37</definedName>
    <definedName name="Amb_MDC_Analysis_Medical_Range" localSheetId="5" hidden="1">'[2]Amb  MDC Analysis Med page'!$A$1:$N$37</definedName>
    <definedName name="Amb_MDC_Analysis_Medical_Range" localSheetId="4" hidden="1">'[2]Amb  MDC Analysis Med page'!$A$1:$N$37</definedName>
    <definedName name="Amb_MDC_Analysis_Medical_Range" hidden="1">'[2]Amb  MDC Analysis Med page'!$A$1:$N$37</definedName>
    <definedName name="amb_mdc_na_bob_column1" localSheetId="5" hidden="1">'[2]Amb  MDC Analysis Med page'!$N$10:$N$34</definedName>
    <definedName name="amb_mdc_na_bob_column1" localSheetId="4" hidden="1">'[2]Amb  MDC Analysis Med page'!$N$10:$N$34</definedName>
    <definedName name="amb_mdc_na_bob_column1" hidden="1">'[2]Amb  MDC Analysis Med page'!$N$10:$N$34</definedName>
    <definedName name="ASO_COE">[3]Fees!#REF!</definedName>
    <definedName name="ASO_HRA">[3]Fees!#REF!</definedName>
    <definedName name="ASO_HSA">[3]Fees!#REF!</definedName>
    <definedName name="ASO_Incent">[3]Fees!#REF!</definedName>
    <definedName name="ASO_Nav">[3]Fees!#REF!</definedName>
    <definedName name="ASO_Rx">[3]Fees!#REF!</definedName>
    <definedName name="ASO_Rxss">[3]Fees!#REF!</definedName>
    <definedName name="ASO_SO">[3]Fees!#REF!</definedName>
    <definedName name="BOB_Dental_allowed_amt_curr" localSheetId="5" hidden="1">'[2]ePSM BOB Data Page'!$AT$3</definedName>
    <definedName name="BOB_Dental_allowed_amt_curr" localSheetId="4" hidden="1">'[2]ePSM BOB Data Page'!$AT$3</definedName>
    <definedName name="BOB_Dental_allowed_amt_curr" hidden="1">'[2]ePSM BOB Data Page'!$AT$3</definedName>
    <definedName name="BOB_Dental_allowed_amt_prior" localSheetId="5" hidden="1">'[2]ePSM BOB Data Page'!$AW$3</definedName>
    <definedName name="BOB_Dental_allowed_amt_prior" localSheetId="4" hidden="1">'[2]ePSM BOB Data Page'!$AW$3</definedName>
    <definedName name="BOB_Dental_allowed_amt_prior" hidden="1">'[2]ePSM BOB Data Page'!$AW$3</definedName>
    <definedName name="BOB_Dental_basic_paid_amt_curr" localSheetId="5" hidden="1">'[2]ePSM BOB Data Page'!$AN$7</definedName>
    <definedName name="BOB_Dental_basic_paid_amt_curr" localSheetId="4" hidden="1">'[2]ePSM BOB Data Page'!$AN$7</definedName>
    <definedName name="BOB_Dental_basic_paid_amt_curr" hidden="1">'[2]ePSM BOB Data Page'!$AN$7</definedName>
    <definedName name="BOB_Dental_basic_paid_amt_prior" localSheetId="5" hidden="1">'[2]ePSM BOB Data Page'!$AQ$7</definedName>
    <definedName name="BOB_Dental_basic_paid_amt_prior" localSheetId="4" hidden="1">'[2]ePSM BOB Data Page'!$AQ$7</definedName>
    <definedName name="BOB_Dental_basic_paid_amt_prior" hidden="1">'[2]ePSM BOB Data Page'!$AQ$7</definedName>
    <definedName name="BOB_Dental_basic_svcs_curr" localSheetId="5" hidden="1">'[2]ePSM BOB Data Page'!$AN$8</definedName>
    <definedName name="BOB_Dental_basic_svcs_curr" localSheetId="4" hidden="1">'[2]ePSM BOB Data Page'!$AN$8</definedName>
    <definedName name="BOB_Dental_basic_svcs_curr" hidden="1">'[2]ePSM BOB Data Page'!$AN$8</definedName>
    <definedName name="BOB_Dental_basic_svcs_prior" localSheetId="5" hidden="1">'[2]ePSM BOB Data Page'!$AQ$8</definedName>
    <definedName name="BOB_Dental_basic_svcs_prior" localSheetId="4" hidden="1">'[2]ePSM BOB Data Page'!$AQ$8</definedName>
    <definedName name="BOB_Dental_basic_svcs_prior" hidden="1">'[2]ePSM BOB Data Page'!$AQ$8</definedName>
    <definedName name="BOB_Dental_cob_amt_curr" localSheetId="5" hidden="1">'[2]ePSM BOB Data Page'!$AT$4</definedName>
    <definedName name="BOB_Dental_cob_amt_curr" localSheetId="4" hidden="1">'[2]ePSM BOB Data Page'!$AT$4</definedName>
    <definedName name="BOB_Dental_cob_amt_curr" hidden="1">'[2]ePSM BOB Data Page'!$AT$4</definedName>
    <definedName name="BOB_Dental_cob_amt_prior" localSheetId="5" hidden="1">'[2]ePSM BOB Data Page'!$AW$4</definedName>
    <definedName name="BOB_Dental_cob_amt_prior" localSheetId="4" hidden="1">'[2]ePSM BOB Data Page'!$AW$4</definedName>
    <definedName name="BOB_Dental_cob_amt_prior" hidden="1">'[2]ePSM BOB Data Page'!$AW$4</definedName>
    <definedName name="BOB_Dental_coinsurance_amt_curr" localSheetId="5" hidden="1">'[2]ePSM BOB Data Page'!$AT$6</definedName>
    <definedName name="BOB_Dental_coinsurance_amt_curr" localSheetId="4" hidden="1">'[2]ePSM BOB Data Page'!$AT$6</definedName>
    <definedName name="BOB_Dental_coinsurance_amt_curr" hidden="1">'[2]ePSM BOB Data Page'!$AT$6</definedName>
    <definedName name="BOB_Dental_coinsurance_amt_prior" localSheetId="5" hidden="1">'[2]ePSM BOB Data Page'!$AW$6</definedName>
    <definedName name="BOB_Dental_coinsurance_amt_prior" localSheetId="4" hidden="1">'[2]ePSM BOB Data Page'!$AW$6</definedName>
    <definedName name="BOB_Dental_coinsurance_amt_prior" hidden="1">'[2]ePSM BOB Data Page'!$AW$6</definedName>
    <definedName name="BOB_Dental_deductible_amt_curr" localSheetId="5" hidden="1">'[2]ePSM BOB Data Page'!$AT$5</definedName>
    <definedName name="BOB_Dental_deductible_amt_curr" localSheetId="4" hidden="1">'[2]ePSM BOB Data Page'!$AT$5</definedName>
    <definedName name="BOB_Dental_deductible_amt_curr" hidden="1">'[2]ePSM BOB Data Page'!$AT$5</definedName>
    <definedName name="BOB_Dental_deductible_amt_prior" localSheetId="5" hidden="1">'[2]ePSM BOB Data Page'!$AW$5</definedName>
    <definedName name="BOB_Dental_deductible_amt_prior" localSheetId="4" hidden="1">'[2]ePSM BOB Data Page'!$AW$5</definedName>
    <definedName name="BOB_Dental_deductible_amt_prior" hidden="1">'[2]ePSM BOB Data Page'!$AW$5</definedName>
    <definedName name="BOB_Dental_major_paid_amt_curr" localSheetId="5" hidden="1">'[2]ePSM BOB Data Page'!$AN$9</definedName>
    <definedName name="BOB_Dental_major_paid_amt_curr" localSheetId="4" hidden="1">'[2]ePSM BOB Data Page'!$AN$9</definedName>
    <definedName name="BOB_Dental_major_paid_amt_curr" hidden="1">'[2]ePSM BOB Data Page'!$AN$9</definedName>
    <definedName name="BOB_Dental_major_paid_amt_prior" localSheetId="5" hidden="1">'[2]ePSM BOB Data Page'!$AQ$9</definedName>
    <definedName name="BOB_Dental_major_paid_amt_prior" localSheetId="4" hidden="1">'[2]ePSM BOB Data Page'!$AQ$9</definedName>
    <definedName name="BOB_Dental_major_paid_amt_prior" hidden="1">'[2]ePSM BOB Data Page'!$AQ$9</definedName>
    <definedName name="BOB_Dental_major_svcs_curr" localSheetId="5" hidden="1">'[2]ePSM BOB Data Page'!$AN$10</definedName>
    <definedName name="BOB_Dental_major_svcs_curr" localSheetId="4" hidden="1">'[2]ePSM BOB Data Page'!$AN$10</definedName>
    <definedName name="BOB_Dental_major_svcs_curr" hidden="1">'[2]ePSM BOB Data Page'!$AN$10</definedName>
    <definedName name="BOB_Dental_major_svcs_prior" localSheetId="5" hidden="1">'[2]ePSM BOB Data Page'!$AQ$10</definedName>
    <definedName name="BOB_Dental_major_svcs_prior" localSheetId="4" hidden="1">'[2]ePSM BOB Data Page'!$AQ$10</definedName>
    <definedName name="BOB_Dental_major_svcs_prior" hidden="1">'[2]ePSM BOB Data Page'!$AQ$10</definedName>
    <definedName name="BOB_Dental_network_paid_amt_curr" localSheetId="5" hidden="1">'[2]ePSM BOB Data Page'!$AN$4</definedName>
    <definedName name="BOB_Dental_network_paid_amt_curr" localSheetId="4" hidden="1">'[2]ePSM BOB Data Page'!$AN$4</definedName>
    <definedName name="BOB_Dental_network_paid_amt_curr" hidden="1">'[2]ePSM BOB Data Page'!$AN$4</definedName>
    <definedName name="BOB_Dental_network_paid_amt_prior" localSheetId="5" hidden="1">'[2]ePSM BOB Data Page'!$AQ$4</definedName>
    <definedName name="BOB_Dental_network_paid_amt_prior" localSheetId="4" hidden="1">'[2]ePSM BOB Data Page'!$AQ$4</definedName>
    <definedName name="BOB_Dental_network_paid_amt_prior" hidden="1">'[2]ePSM BOB Data Page'!$AQ$4</definedName>
    <definedName name="BOB_Dental_orthodonic_paid_amt_curr" localSheetId="5" hidden="1">'[2]ePSM BOB Data Page'!$AN$11</definedName>
    <definedName name="BOB_Dental_orthodonic_paid_amt_curr" localSheetId="4" hidden="1">'[2]ePSM BOB Data Page'!$AN$11</definedName>
    <definedName name="BOB_Dental_orthodonic_paid_amt_curr" hidden="1">'[2]ePSM BOB Data Page'!$AN$11</definedName>
    <definedName name="BOB_Dental_orthodonic_paid_amt_prior" localSheetId="5" hidden="1">'[2]ePSM BOB Data Page'!$AQ$11</definedName>
    <definedName name="BOB_Dental_orthodonic_paid_amt_prior" localSheetId="4" hidden="1">'[2]ePSM BOB Data Page'!$AQ$11</definedName>
    <definedName name="BOB_Dental_orthodonic_paid_amt_prior" hidden="1">'[2]ePSM BOB Data Page'!$AQ$11</definedName>
    <definedName name="BOB_Dental_orthodonic_svcs_curr" localSheetId="5" hidden="1">'[2]ePSM BOB Data Page'!$AN$12</definedName>
    <definedName name="BOB_Dental_orthodonic_svcs_curr" localSheetId="4" hidden="1">'[2]ePSM BOB Data Page'!$AN$12</definedName>
    <definedName name="BOB_Dental_orthodonic_svcs_curr" hidden="1">'[2]ePSM BOB Data Page'!$AN$12</definedName>
    <definedName name="BOB_Dental_orthodonic_svcs_prior" localSheetId="5" hidden="1">'[2]ePSM BOB Data Page'!$AQ$12</definedName>
    <definedName name="BOB_Dental_orthodonic_svcs_prior" localSheetId="4" hidden="1">'[2]ePSM BOB Data Page'!$AQ$12</definedName>
    <definedName name="BOB_Dental_orthodonic_svcs_prior" hidden="1">'[2]ePSM BOB Data Page'!$AQ$12</definedName>
    <definedName name="BOB_Dental_other_paid_amt_curr" localSheetId="5" hidden="1">'[2]ePSM BOB Data Page'!$AN$13</definedName>
    <definedName name="BOB_Dental_other_paid_amt_curr" localSheetId="4" hidden="1">'[2]ePSM BOB Data Page'!$AN$13</definedName>
    <definedName name="BOB_Dental_other_paid_amt_curr" hidden="1">'[2]ePSM BOB Data Page'!$AN$13</definedName>
    <definedName name="BOB_Dental_other_paid_amt_prior" localSheetId="5" hidden="1">'[2]ePSM BOB Data Page'!$AQ$13</definedName>
    <definedName name="BOB_Dental_other_paid_amt_prior" localSheetId="4" hidden="1">'[2]ePSM BOB Data Page'!$AQ$13</definedName>
    <definedName name="BOB_Dental_other_paid_amt_prior" hidden="1">'[2]ePSM BOB Data Page'!$AQ$13</definedName>
    <definedName name="BOB_Dental_other_svcs_curr" localSheetId="5" hidden="1">'[2]ePSM BOB Data Page'!$AN$14</definedName>
    <definedName name="BOB_Dental_other_svcs_curr" localSheetId="4" hidden="1">'[2]ePSM BOB Data Page'!$AN$14</definedName>
    <definedName name="BOB_Dental_other_svcs_curr" hidden="1">'[2]ePSM BOB Data Page'!$AN$14</definedName>
    <definedName name="BOB_Dental_other_svcs_prior" localSheetId="5" hidden="1">'[2]ePSM BOB Data Page'!$AQ$14</definedName>
    <definedName name="BOB_Dental_other_svcs_prior" localSheetId="4" hidden="1">'[2]ePSM BOB Data Page'!$AQ$14</definedName>
    <definedName name="BOB_Dental_other_svcs_prior" hidden="1">'[2]ePSM BOB Data Page'!$AQ$14</definedName>
    <definedName name="BOB_Dental_paid_amt_curr" localSheetId="5" hidden="1">'[2]ePSM BOB Data Page'!$AN$3</definedName>
    <definedName name="BOB_Dental_paid_amt_curr" localSheetId="4" hidden="1">'[2]ePSM BOB Data Page'!$AN$3</definedName>
    <definedName name="BOB_Dental_paid_amt_curr" hidden="1">'[2]ePSM BOB Data Page'!$AN$3</definedName>
    <definedName name="BOB_Dental_paid_amt_prior" localSheetId="5" hidden="1">'[2]ePSM BOB Data Page'!$AQ$3</definedName>
    <definedName name="BOB_Dental_paid_amt_prior" localSheetId="4" hidden="1">'[2]ePSM BOB Data Page'!$AQ$3</definedName>
    <definedName name="BOB_Dental_paid_amt_prior" hidden="1">'[2]ePSM BOB Data Page'!$AQ$3</definedName>
    <definedName name="BOB_Dental_preventative_paid_amt_curr" localSheetId="5" hidden="1">'[2]ePSM BOB Data Page'!$AN$5</definedName>
    <definedName name="BOB_Dental_preventative_paid_amt_curr" localSheetId="4" hidden="1">'[2]ePSM BOB Data Page'!$AN$5</definedName>
    <definedName name="BOB_Dental_preventative_paid_amt_curr" hidden="1">'[2]ePSM BOB Data Page'!$AN$5</definedName>
    <definedName name="BOB_Dental_preventative_paid_amt_prior" localSheetId="5" hidden="1">'[2]ePSM BOB Data Page'!$AQ$5</definedName>
    <definedName name="BOB_Dental_preventative_paid_amt_prior" localSheetId="4" hidden="1">'[2]ePSM BOB Data Page'!$AQ$5</definedName>
    <definedName name="BOB_Dental_preventative_paid_amt_prior" hidden="1">'[2]ePSM BOB Data Page'!$AQ$5</definedName>
    <definedName name="BOB_Dental_preventative_svcs_curr" localSheetId="5" hidden="1">'[2]ePSM BOB Data Page'!$AN$6</definedName>
    <definedName name="BOB_Dental_preventative_svcs_curr" localSheetId="4" hidden="1">'[2]ePSM BOB Data Page'!$AN$6</definedName>
    <definedName name="BOB_Dental_preventative_svcs_curr" hidden="1">'[2]ePSM BOB Data Page'!$AN$6</definedName>
    <definedName name="BOB_Dental_preventative_svcs_prior" localSheetId="5" hidden="1">'[2]ePSM BOB Data Page'!$AQ$6</definedName>
    <definedName name="BOB_Dental_preventative_svcs_prior" localSheetId="4" hidden="1">'[2]ePSM BOB Data Page'!$AQ$6</definedName>
    <definedName name="BOB_Dental_preventative_svcs_prior" hidden="1">'[2]ePSM BOB Data Page'!$AQ$6</definedName>
    <definedName name="BOB_Med_admit_count_curr" localSheetId="5" hidden="1">'[2]ePSM BOB Data Page'!$V$6</definedName>
    <definedName name="BOB_Med_admit_count_curr" localSheetId="4" hidden="1">'[2]ePSM BOB Data Page'!$V$6</definedName>
    <definedName name="BOB_Med_admit_count_curr" hidden="1">'[2]ePSM BOB Data Page'!$V$6</definedName>
    <definedName name="BOB_Med_admit_count_prior" localSheetId="5" hidden="1">'[2]ePSM BOB Data Page'!$Y$6</definedName>
    <definedName name="BOB_Med_admit_count_prior" localSheetId="4" hidden="1">'[2]ePSM BOB Data Page'!$Y$6</definedName>
    <definedName name="BOB_Med_admit_count_prior" hidden="1">'[2]ePSM BOB Data Page'!$Y$6</definedName>
    <definedName name="BOB_Med_allowed_amt_curr" localSheetId="5" hidden="1">'[2]ePSM BOB Data Page'!$AT$3</definedName>
    <definedName name="BOB_Med_allowed_amt_curr" localSheetId="4" hidden="1">'[2]ePSM BOB Data Page'!$AT$3</definedName>
    <definedName name="BOB_Med_allowed_amt_curr" hidden="1">'[2]ePSM BOB Data Page'!$AT$3</definedName>
    <definedName name="BOB_Med_allowed_amt_prior" localSheetId="5" hidden="1">'[2]ePSM BOB Data Page'!$AW$3</definedName>
    <definedName name="BOB_Med_allowed_amt_prior" localSheetId="4" hidden="1">'[2]ePSM BOB Data Page'!$AW$3</definedName>
    <definedName name="BOB_Med_allowed_amt_prior" hidden="1">'[2]ePSM BOB Data Page'!$AW$3</definedName>
    <definedName name="BOB_Med_amb_paid_amt_curr" localSheetId="5" hidden="1">'[2]ePSM BOB Data Page'!$V$5</definedName>
    <definedName name="BOB_Med_amb_paid_amt_curr" localSheetId="4" hidden="1">'[2]ePSM BOB Data Page'!$V$5</definedName>
    <definedName name="BOB_Med_amb_paid_amt_curr" hidden="1">'[2]ePSM BOB Data Page'!$V$5</definedName>
    <definedName name="BOB_Med_amb_paid_amt_prior" localSheetId="5" hidden="1">'[2]ePSM BOB Data Page'!$Y$5</definedName>
    <definedName name="BOB_Med_amb_paid_amt_prior" localSheetId="4" hidden="1">'[2]ePSM BOB Data Page'!$Y$5</definedName>
    <definedName name="BOB_Med_amb_paid_amt_prior" hidden="1">'[2]ePSM BOB Data Page'!$Y$5</definedName>
    <definedName name="BOB_Med_amb_surgery_count_curr" localSheetId="5" hidden="1">'[2]ePSM BOB Data Page'!$V$10</definedName>
    <definedName name="BOB_Med_amb_surgery_count_curr" localSheetId="4" hidden="1">'[2]ePSM BOB Data Page'!$V$10</definedName>
    <definedName name="BOB_Med_amb_surgery_count_curr" hidden="1">'[2]ePSM BOB Data Page'!$V$10</definedName>
    <definedName name="BOB_Med_amb_surgery_count_prior" localSheetId="5" hidden="1">'[2]ePSM BOB Data Page'!$Y$10</definedName>
    <definedName name="BOB_Med_amb_surgery_count_prior" localSheetId="4" hidden="1">'[2]ePSM BOB Data Page'!$Y$10</definedName>
    <definedName name="BOB_Med_amb_surgery_count_prior" hidden="1">'[2]ePSM BOB Data Page'!$Y$10</definedName>
    <definedName name="BOB_Med_avg_age_members_curr" localSheetId="5" hidden="1">'[2]ePSM BOB Data Page'!$C$21</definedName>
    <definedName name="BOB_Med_avg_age_members_curr" localSheetId="4" hidden="1">'[2]ePSM BOB Data Page'!$C$21</definedName>
    <definedName name="BOB_Med_avg_age_members_curr" hidden="1">'[2]ePSM BOB Data Page'!$C$21</definedName>
    <definedName name="BOB_Med_avg_age_members_prior" localSheetId="5" hidden="1">'[2]ePSM BOB Data Page'!$G$21</definedName>
    <definedName name="BOB_Med_avg_age_members_prior" localSheetId="4" hidden="1">'[2]ePSM BOB Data Page'!$G$21</definedName>
    <definedName name="BOB_Med_avg_age_members_prior" hidden="1">'[2]ePSM BOB Data Page'!$G$21</definedName>
    <definedName name="BOB_Med_claim_count_above_threshold_curr" localSheetId="5" hidden="1">'[2]ePSM BOB Data Page'!$V$15</definedName>
    <definedName name="BOB_Med_claim_count_above_threshold_curr" localSheetId="4" hidden="1">'[2]ePSM BOB Data Page'!$V$15</definedName>
    <definedName name="BOB_Med_claim_count_above_threshold_curr" hidden="1">'[2]ePSM BOB Data Page'!$V$15</definedName>
    <definedName name="BOB_Med_claim_count_above_threshold_prior" localSheetId="5" hidden="1">'[2]ePSM BOB Data Page'!$Y$15</definedName>
    <definedName name="BOB_Med_claim_count_above_threshold_prior" localSheetId="4" hidden="1">'[2]ePSM BOB Data Page'!$Y$15</definedName>
    <definedName name="BOB_Med_claim_count_above_threshold_prior" hidden="1">'[2]ePSM BOB Data Page'!$Y$15</definedName>
    <definedName name="BOB_Med_claim_count_curr" localSheetId="5" hidden="1">'[2]ePSM BOB Data Page'!$V$13</definedName>
    <definedName name="BOB_Med_claim_count_curr" localSheetId="4" hidden="1">'[2]ePSM BOB Data Page'!$V$13</definedName>
    <definedName name="BOB_Med_claim_count_curr" hidden="1">'[2]ePSM BOB Data Page'!$V$13</definedName>
    <definedName name="BOB_Med_claim_count_prior" localSheetId="5" hidden="1">'[2]ePSM BOB Data Page'!$Y$13</definedName>
    <definedName name="BOB_Med_claim_count_prior" localSheetId="4" hidden="1">'[2]ePSM BOB Data Page'!$Y$13</definedName>
    <definedName name="BOB_Med_claim_count_prior" hidden="1">'[2]ePSM BOB Data Page'!$Y$13</definedName>
    <definedName name="BOB_Med_cob_amt_curr" localSheetId="5" hidden="1">'[2]ePSM BOB Data Page'!$V$21</definedName>
    <definedName name="BOB_Med_cob_amt_curr" localSheetId="4" hidden="1">'[2]ePSM BOB Data Page'!$V$21</definedName>
    <definedName name="BOB_Med_cob_amt_curr" hidden="1">'[2]ePSM BOB Data Page'!$V$21</definedName>
    <definedName name="BOB_Med_cob_amt_prior" localSheetId="5" hidden="1">'[2]ePSM BOB Data Page'!$Y$21</definedName>
    <definedName name="BOB_Med_cob_amt_prior" localSheetId="4" hidden="1">'[2]ePSM BOB Data Page'!$Y$21</definedName>
    <definedName name="BOB_Med_cob_amt_prior" hidden="1">'[2]ePSM BOB Data Page'!$Y$21</definedName>
    <definedName name="BOB_Med_coinsurance_amt_curr" localSheetId="5" hidden="1">'[2]ePSM BOB Data Page'!$V$24</definedName>
    <definedName name="BOB_Med_coinsurance_amt_curr" localSheetId="4" hidden="1">'[2]ePSM BOB Data Page'!$V$24</definedName>
    <definedName name="BOB_Med_coinsurance_amt_curr" hidden="1">'[2]ePSM BOB Data Page'!$V$24</definedName>
    <definedName name="BOB_Med_coinsurance_amt_prior" localSheetId="5" hidden="1">'[2]ePSM BOB Data Page'!$Y$24</definedName>
    <definedName name="BOB_Med_coinsurance_amt_prior" localSheetId="4" hidden="1">'[2]ePSM BOB Data Page'!$Y$24</definedName>
    <definedName name="BOB_Med_coinsurance_amt_prior" hidden="1">'[2]ePSM BOB Data Page'!$Y$24</definedName>
    <definedName name="BOB_Med_copay_amt_curr" localSheetId="5" hidden="1">'[2]ePSM BOB Data Page'!$V$23</definedName>
    <definedName name="BOB_Med_copay_amt_curr" localSheetId="4" hidden="1">'[2]ePSM BOB Data Page'!$V$23</definedName>
    <definedName name="BOB_Med_copay_amt_curr" hidden="1">'[2]ePSM BOB Data Page'!$V$23</definedName>
    <definedName name="BOB_Med_copay_amt_prior" localSheetId="5" hidden="1">'[2]ePSM BOB Data Page'!$Y$23</definedName>
    <definedName name="BOB_Med_copay_amt_prior" localSheetId="4" hidden="1">'[2]ePSM BOB Data Page'!$Y$23</definedName>
    <definedName name="BOB_Med_copay_amt_prior" hidden="1">'[2]ePSM BOB Data Page'!$Y$23</definedName>
    <definedName name="BOB_Med_days_count_curr" localSheetId="5" hidden="1">'[2]ePSM BOB Data Page'!$V$7</definedName>
    <definedName name="BOB_Med_days_count_curr" localSheetId="4" hidden="1">'[2]ePSM BOB Data Page'!$V$7</definedName>
    <definedName name="BOB_Med_days_count_curr" hidden="1">'[2]ePSM BOB Data Page'!$V$7</definedName>
    <definedName name="BOB_Med_days_count_prior" localSheetId="5" hidden="1">'[2]ePSM BOB Data Page'!$Y$7</definedName>
    <definedName name="BOB_Med_days_count_prior" localSheetId="4" hidden="1">'[2]ePSM BOB Data Page'!$Y$7</definedName>
    <definedName name="BOB_Med_days_count_prior" hidden="1">'[2]ePSM BOB Data Page'!$Y$7</definedName>
    <definedName name="BOB_Med_deductible_amt_curr" localSheetId="5" hidden="1">'[2]ePSM BOB Data Page'!$V$22</definedName>
    <definedName name="BOB_Med_deductible_amt_curr" localSheetId="4" hidden="1">'[2]ePSM BOB Data Page'!$V$22</definedName>
    <definedName name="BOB_Med_deductible_amt_curr" hidden="1">'[2]ePSM BOB Data Page'!$V$22</definedName>
    <definedName name="BOB_Med_deductible_amt_prior" localSheetId="5" hidden="1">'[2]ePSM BOB Data Page'!$Y$22</definedName>
    <definedName name="BOB_Med_deductible_amt_prior" localSheetId="4" hidden="1">'[2]ePSM BOB Data Page'!$Y$22</definedName>
    <definedName name="BOB_Med_deductible_amt_prior" hidden="1">'[2]ePSM BOB Data Page'!$Y$22</definedName>
    <definedName name="BOB_Med_er_visits_count_curr" localSheetId="5" hidden="1">'[2]ePSM BOB Data Page'!$V$12</definedName>
    <definedName name="BOB_Med_er_visits_count_curr" localSheetId="4" hidden="1">'[2]ePSM BOB Data Page'!$V$12</definedName>
    <definedName name="BOB_Med_er_visits_count_curr" hidden="1">'[2]ePSM BOB Data Page'!$V$12</definedName>
    <definedName name="BOB_Med_er_visits_count_prior" localSheetId="5" hidden="1">'[2]ePSM BOB Data Page'!$Y$12</definedName>
    <definedName name="BOB_Med_er_visits_count_prior" localSheetId="4" hidden="1">'[2]ePSM BOB Data Page'!$Y$12</definedName>
    <definedName name="BOB_Med_er_visits_count_prior" hidden="1">'[2]ePSM BOB Data Page'!$Y$12</definedName>
    <definedName name="BOB_Med_female_mem_0_19_curr" localSheetId="5" hidden="1">'[2]ePSM BOB Data Page'!$C$4</definedName>
    <definedName name="BOB_Med_female_mem_0_19_curr" localSheetId="4" hidden="1">'[2]ePSM BOB Data Page'!$C$4</definedName>
    <definedName name="BOB_Med_female_mem_0_19_curr" hidden="1">'[2]ePSM BOB Data Page'!$C$4</definedName>
    <definedName name="BOB_Med_female_mem_0_19_prior" localSheetId="5" hidden="1">'[2]ePSM BOB Data Page'!$G$4</definedName>
    <definedName name="BOB_Med_female_mem_0_19_prior" localSheetId="4" hidden="1">'[2]ePSM BOB Data Page'!$G$4</definedName>
    <definedName name="BOB_Med_female_mem_0_19_prior" hidden="1">'[2]ePSM BOB Data Page'!$G$4</definedName>
    <definedName name="BOB_Med_female_mem_20_44_curr" localSheetId="5" hidden="1">'[2]ePSM BOB Data Page'!$C$5</definedName>
    <definedName name="BOB_Med_female_mem_20_44_curr" localSheetId="4" hidden="1">'[2]ePSM BOB Data Page'!$C$5</definedName>
    <definedName name="BOB_Med_female_mem_20_44_curr" hidden="1">'[2]ePSM BOB Data Page'!$C$5</definedName>
    <definedName name="BOB_Med_female_mem_20_44_prior" localSheetId="5" hidden="1">'[2]ePSM BOB Data Page'!$G$5</definedName>
    <definedName name="BOB_Med_female_mem_20_44_prior" localSheetId="4" hidden="1">'[2]ePSM BOB Data Page'!$G$5</definedName>
    <definedName name="BOB_Med_female_mem_20_44_prior" hidden="1">'[2]ePSM BOB Data Page'!$G$5</definedName>
    <definedName name="BOB_Med_female_mem_45_64_curr" localSheetId="5" hidden="1">'[2]ePSM BOB Data Page'!$C$6</definedName>
    <definedName name="BOB_Med_female_mem_45_64_curr" localSheetId="4" hidden="1">'[2]ePSM BOB Data Page'!$C$6</definedName>
    <definedName name="BOB_Med_female_mem_45_64_curr" hidden="1">'[2]ePSM BOB Data Page'!$C$6</definedName>
    <definedName name="BOB_Med_female_mem_45_64_prior" localSheetId="5" hidden="1">'[2]ePSM BOB Data Page'!$G$6</definedName>
    <definedName name="BOB_Med_female_mem_45_64_prior" localSheetId="4" hidden="1">'[2]ePSM BOB Data Page'!$G$6</definedName>
    <definedName name="BOB_Med_female_mem_45_64_prior" hidden="1">'[2]ePSM BOB Data Page'!$G$6</definedName>
    <definedName name="BOB_Med_female_mem_65_over_curr" localSheetId="5" hidden="1">'[2]ePSM BOB Data Page'!$C$7</definedName>
    <definedName name="BOB_Med_female_mem_65_over_curr" localSheetId="4" hidden="1">'[2]ePSM BOB Data Page'!$C$7</definedName>
    <definedName name="BOB_Med_female_mem_65_over_curr" hidden="1">'[2]ePSM BOB Data Page'!$C$7</definedName>
    <definedName name="BOB_Med_female_mem_65_over_prior" localSheetId="5" hidden="1">'[2]ePSM BOB Data Page'!$G$7</definedName>
    <definedName name="BOB_Med_female_mem_65_over_prior" localSheetId="4" hidden="1">'[2]ePSM BOB Data Page'!$G$7</definedName>
    <definedName name="BOB_Med_female_mem_65_over_prior" hidden="1">'[2]ePSM BOB Data Page'!$G$7</definedName>
    <definedName name="BOB_Med_female_members_curr" localSheetId="5" hidden="1">'[2]ePSM BOB Data Page'!$C$8</definedName>
    <definedName name="BOB_Med_female_members_curr" localSheetId="4" hidden="1">'[2]ePSM BOB Data Page'!$C$8</definedName>
    <definedName name="BOB_Med_female_members_curr" hidden="1">'[2]ePSM BOB Data Page'!$C$8</definedName>
    <definedName name="BOB_Med_female_members_prior" localSheetId="5" hidden="1">'[2]ePSM BOB Data Page'!$G$8</definedName>
    <definedName name="BOB_Med_female_members_prior" localSheetId="4" hidden="1">'[2]ePSM BOB Data Page'!$G$8</definedName>
    <definedName name="BOB_Med_female_members_prior" hidden="1">'[2]ePSM BOB Data Page'!$G$8</definedName>
    <definedName name="BOB_Med_inp_paid_amt_curr" localSheetId="5" hidden="1">'[2]ePSM BOB Data Page'!$V$4</definedName>
    <definedName name="BOB_Med_inp_paid_amt_curr" localSheetId="4" hidden="1">'[2]ePSM BOB Data Page'!$V$4</definedName>
    <definedName name="BOB_Med_inp_paid_amt_curr" hidden="1">'[2]ePSM BOB Data Page'!$V$4</definedName>
    <definedName name="BOB_Med_inp_paid_amt_prior" localSheetId="5" hidden="1">'[2]ePSM BOB Data Page'!$Y$4</definedName>
    <definedName name="BOB_Med_inp_paid_amt_prior" localSheetId="4" hidden="1">'[2]ePSM BOB Data Page'!$Y$4</definedName>
    <definedName name="BOB_Med_inp_paid_amt_prior" hidden="1">'[2]ePSM BOB Data Page'!$Y$4</definedName>
    <definedName name="BOB_Med_inp_surgery_count_curr" localSheetId="5" hidden="1">'[2]ePSM BOB Data Page'!$V$9</definedName>
    <definedName name="BOB_Med_inp_surgery_count_curr" localSheetId="4" hidden="1">'[2]ePSM BOB Data Page'!$V$9</definedName>
    <definedName name="BOB_Med_inp_surgery_count_curr" hidden="1">'[2]ePSM BOB Data Page'!$V$9</definedName>
    <definedName name="BOB_Med_inp_surgery_count_prior" localSheetId="5" hidden="1">'[2]ePSM BOB Data Page'!$Y$9</definedName>
    <definedName name="BOB_Med_inp_surgery_count_prior" localSheetId="4" hidden="1">'[2]ePSM BOB Data Page'!$Y$9</definedName>
    <definedName name="BOB_Med_inp_surgery_count_prior" hidden="1">'[2]ePSM BOB Data Page'!$Y$9</definedName>
    <definedName name="BOB_Med_male_mem_0_19_curr" localSheetId="5" hidden="1">'[2]ePSM BOB Data Page'!$C$9</definedName>
    <definedName name="BOB_Med_male_mem_0_19_curr" localSheetId="4" hidden="1">'[2]ePSM BOB Data Page'!$C$9</definedName>
    <definedName name="BOB_Med_male_mem_0_19_curr" hidden="1">'[2]ePSM BOB Data Page'!$C$9</definedName>
    <definedName name="BOB_Med_male_mem_0_19_prior" localSheetId="5" hidden="1">'[2]ePSM BOB Data Page'!$G$9</definedName>
    <definedName name="BOB_Med_male_mem_0_19_prior" localSheetId="4" hidden="1">'[2]ePSM BOB Data Page'!$G$9</definedName>
    <definedName name="BOB_Med_male_mem_0_19_prior" hidden="1">'[2]ePSM BOB Data Page'!$G$9</definedName>
    <definedName name="BOB_Med_male_mem_20_44_curr" localSheetId="5" hidden="1">'[2]ePSM BOB Data Page'!$C$10</definedName>
    <definedName name="BOB_Med_male_mem_20_44_curr" localSheetId="4" hidden="1">'[2]ePSM BOB Data Page'!$C$10</definedName>
    <definedName name="BOB_Med_male_mem_20_44_curr" hidden="1">'[2]ePSM BOB Data Page'!$C$10</definedName>
    <definedName name="BOB_Med_male_mem_20_44_prior" localSheetId="5" hidden="1">'[2]ePSM BOB Data Page'!$G$10</definedName>
    <definedName name="BOB_Med_male_mem_20_44_prior" localSheetId="4" hidden="1">'[2]ePSM BOB Data Page'!$G$10</definedName>
    <definedName name="BOB_Med_male_mem_20_44_prior" hidden="1">'[2]ePSM BOB Data Page'!$G$10</definedName>
    <definedName name="BOB_Med_male_mem_45_64_curr" localSheetId="5" hidden="1">'[2]ePSM BOB Data Page'!$C$11</definedName>
    <definedName name="BOB_Med_male_mem_45_64_curr" localSheetId="4" hidden="1">'[2]ePSM BOB Data Page'!$C$11</definedName>
    <definedName name="BOB_Med_male_mem_45_64_curr" hidden="1">'[2]ePSM BOB Data Page'!$C$11</definedName>
    <definedName name="BOB_Med_male_mem_45_64_prior" localSheetId="5" hidden="1">'[2]ePSM BOB Data Page'!$G$11</definedName>
    <definedName name="BOB_Med_male_mem_45_64_prior" localSheetId="4" hidden="1">'[2]ePSM BOB Data Page'!$G$11</definedName>
    <definedName name="BOB_Med_male_mem_45_64_prior" hidden="1">'[2]ePSM BOB Data Page'!$G$11</definedName>
    <definedName name="BOB_Med_male_mem_65_over_curr" localSheetId="5" hidden="1">'[2]ePSM BOB Data Page'!$C$12</definedName>
    <definedName name="BOB_Med_male_mem_65_over_curr" localSheetId="4" hidden="1">'[2]ePSM BOB Data Page'!$C$12</definedName>
    <definedName name="BOB_Med_male_mem_65_over_curr" hidden="1">'[2]ePSM BOB Data Page'!$C$12</definedName>
    <definedName name="BOB_Med_male_mem_65_over_prior" localSheetId="5" hidden="1">'[2]ePSM BOB Data Page'!$G$12</definedName>
    <definedName name="BOB_Med_male_mem_65_over_prior" localSheetId="4" hidden="1">'[2]ePSM BOB Data Page'!$G$12</definedName>
    <definedName name="BOB_Med_male_mem_65_over_prior" hidden="1">'[2]ePSM BOB Data Page'!$G$12</definedName>
    <definedName name="BOB_Med_male_members_curr" localSheetId="5" hidden="1">'[2]ePSM BOB Data Page'!$C$13</definedName>
    <definedName name="BOB_Med_male_members_curr" localSheetId="4" hidden="1">'[2]ePSM BOB Data Page'!$C$13</definedName>
    <definedName name="BOB_Med_male_members_curr" hidden="1">'[2]ePSM BOB Data Page'!$C$13</definedName>
    <definedName name="BOB_Med_male_members_prior" localSheetId="5" hidden="1">'[2]ePSM BOB Data Page'!$G$13</definedName>
    <definedName name="BOB_Med_male_members_prior" localSheetId="4" hidden="1">'[2]ePSM BOB Data Page'!$G$13</definedName>
    <definedName name="BOB_Med_male_members_prior" hidden="1">'[2]ePSM BOB Data Page'!$G$13</definedName>
    <definedName name="BOB_Med_MDC_admits_00_curr" localSheetId="5" hidden="1">'[2]ePSM BOB Data Page'!$AB$7</definedName>
    <definedName name="BOB_Med_MDC_admits_00_curr" localSheetId="4" hidden="1">'[2]ePSM BOB Data Page'!$AB$7</definedName>
    <definedName name="BOB_Med_MDC_admits_00_curr" hidden="1">'[2]ePSM BOB Data Page'!$AB$7</definedName>
    <definedName name="BOB_Med_MDC_admits_01_curr" localSheetId="5" hidden="1">'[2]ePSM BOB Data Page'!$AB$14</definedName>
    <definedName name="BOB_Med_MDC_admits_01_curr" localSheetId="4" hidden="1">'[2]ePSM BOB Data Page'!$AB$14</definedName>
    <definedName name="BOB_Med_MDC_admits_01_curr" hidden="1">'[2]ePSM BOB Data Page'!$AB$14</definedName>
    <definedName name="BOB_Med_MDC_admits_02_curr" localSheetId="5" hidden="1">'[2]ePSM BOB Data Page'!$AB$21</definedName>
    <definedName name="BOB_Med_MDC_admits_02_curr" localSheetId="4" hidden="1">'[2]ePSM BOB Data Page'!$AB$21</definedName>
    <definedName name="BOB_Med_MDC_admits_02_curr" hidden="1">'[2]ePSM BOB Data Page'!$AB$21</definedName>
    <definedName name="BOB_Med_MDC_admits_03_curr" localSheetId="5" hidden="1">'[2]ePSM BOB Data Page'!$AB$28</definedName>
    <definedName name="BOB_Med_MDC_admits_03_curr" localSheetId="4" hidden="1">'[2]ePSM BOB Data Page'!$AB$28</definedName>
    <definedName name="BOB_Med_MDC_admits_03_curr" hidden="1">'[2]ePSM BOB Data Page'!$AB$28</definedName>
    <definedName name="BOB_Med_MDC_admits_04_curr" localSheetId="5" hidden="1">'[2]ePSM BOB Data Page'!$AB$35</definedName>
    <definedName name="BOB_Med_MDC_admits_04_curr" localSheetId="4" hidden="1">'[2]ePSM BOB Data Page'!$AB$35</definedName>
    <definedName name="BOB_Med_MDC_admits_04_curr" hidden="1">'[2]ePSM BOB Data Page'!$AB$35</definedName>
    <definedName name="BOB_Med_MDC_admits_05_curr" localSheetId="5" hidden="1">'[2]ePSM BOB Data Page'!$AB$42</definedName>
    <definedName name="BOB_Med_MDC_admits_05_curr" localSheetId="4" hidden="1">'[2]ePSM BOB Data Page'!$AB$42</definedName>
    <definedName name="BOB_Med_MDC_admits_05_curr" hidden="1">'[2]ePSM BOB Data Page'!$AB$42</definedName>
    <definedName name="BOB_Med_MDC_admits_06_curr" localSheetId="5" hidden="1">'[2]ePSM BOB Data Page'!$AB$49</definedName>
    <definedName name="BOB_Med_MDC_admits_06_curr" localSheetId="4" hidden="1">'[2]ePSM BOB Data Page'!$AB$49</definedName>
    <definedName name="BOB_Med_MDC_admits_06_curr" hidden="1">'[2]ePSM BOB Data Page'!$AB$49</definedName>
    <definedName name="BOB_Med_MDC_admits_07_curr" localSheetId="5" hidden="1">'[2]ePSM BOB Data Page'!$AB$56</definedName>
    <definedName name="BOB_Med_MDC_admits_07_curr" localSheetId="4" hidden="1">'[2]ePSM BOB Data Page'!$AB$56</definedName>
    <definedName name="BOB_Med_MDC_admits_07_curr" hidden="1">'[2]ePSM BOB Data Page'!$AB$56</definedName>
    <definedName name="BOB_Med_MDC_admits_08_curr" localSheetId="5" hidden="1">'[2]ePSM BOB Data Page'!$AB$63</definedName>
    <definedName name="BOB_Med_MDC_admits_08_curr" localSheetId="4" hidden="1">'[2]ePSM BOB Data Page'!$AB$63</definedName>
    <definedName name="BOB_Med_MDC_admits_08_curr" hidden="1">'[2]ePSM BOB Data Page'!$AB$63</definedName>
    <definedName name="BOB_Med_MDC_admits_09_curr" localSheetId="5" hidden="1">'[2]ePSM BOB Data Page'!$AB$70</definedName>
    <definedName name="BOB_Med_MDC_admits_09_curr" localSheetId="4" hidden="1">'[2]ePSM BOB Data Page'!$AB$70</definedName>
    <definedName name="BOB_Med_MDC_admits_09_curr" hidden="1">'[2]ePSM BOB Data Page'!$AB$70</definedName>
    <definedName name="BOB_Med_MDC_admits_10_curr" localSheetId="5" hidden="1">'[2]ePSM BOB Data Page'!$AB$77</definedName>
    <definedName name="BOB_Med_MDC_admits_10_curr" localSheetId="4" hidden="1">'[2]ePSM BOB Data Page'!$AB$77</definedName>
    <definedName name="BOB_Med_MDC_admits_10_curr" hidden="1">'[2]ePSM BOB Data Page'!$AB$77</definedName>
    <definedName name="BOB_Med_MDC_admits_11_curr" localSheetId="5" hidden="1">'[2]ePSM BOB Data Page'!$AB$84</definedName>
    <definedName name="BOB_Med_MDC_admits_11_curr" localSheetId="4" hidden="1">'[2]ePSM BOB Data Page'!$AB$84</definedName>
    <definedName name="BOB_Med_MDC_admits_11_curr" hidden="1">'[2]ePSM BOB Data Page'!$AB$84</definedName>
    <definedName name="BOB_Med_MDC_admits_12_curr" localSheetId="5" hidden="1">'[2]ePSM BOB Data Page'!$AB$91</definedName>
    <definedName name="BOB_Med_MDC_admits_12_curr" localSheetId="4" hidden="1">'[2]ePSM BOB Data Page'!$AB$91</definedName>
    <definedName name="BOB_Med_MDC_admits_12_curr" hidden="1">'[2]ePSM BOB Data Page'!$AB$91</definedName>
    <definedName name="BOB_Med_MDC_admits_13_curr" localSheetId="5" hidden="1">'[2]ePSM BOB Data Page'!$AB$98</definedName>
    <definedName name="BOB_Med_MDC_admits_13_curr" localSheetId="4" hidden="1">'[2]ePSM BOB Data Page'!$AB$98</definedName>
    <definedName name="BOB_Med_MDC_admits_13_curr" hidden="1">'[2]ePSM BOB Data Page'!$AB$98</definedName>
    <definedName name="BOB_Med_MDC_admits_14_curr" localSheetId="5" hidden="1">'[2]ePSM BOB Data Page'!$AB$105</definedName>
    <definedName name="BOB_Med_MDC_admits_14_curr" localSheetId="4" hidden="1">'[2]ePSM BOB Data Page'!$AB$105</definedName>
    <definedName name="BOB_Med_MDC_admits_14_curr" hidden="1">'[2]ePSM BOB Data Page'!$AB$105</definedName>
    <definedName name="BOB_Med_MDC_admits_15_curr" localSheetId="5" hidden="1">'[2]ePSM BOB Data Page'!$AB$112</definedName>
    <definedName name="BOB_Med_MDC_admits_15_curr" localSheetId="4" hidden="1">'[2]ePSM BOB Data Page'!$AB$112</definedName>
    <definedName name="BOB_Med_MDC_admits_15_curr" hidden="1">'[2]ePSM BOB Data Page'!$AB$112</definedName>
    <definedName name="BOB_Med_MDC_admits_16_curr" localSheetId="5" hidden="1">'[2]ePSM BOB Data Page'!$AB$119</definedName>
    <definedName name="BOB_Med_MDC_admits_16_curr" localSheetId="4" hidden="1">'[2]ePSM BOB Data Page'!$AB$119</definedName>
    <definedName name="BOB_Med_MDC_admits_16_curr" hidden="1">'[2]ePSM BOB Data Page'!$AB$119</definedName>
    <definedName name="BOB_Med_MDC_admits_17_curr" localSheetId="5" hidden="1">'[2]ePSM BOB Data Page'!$AB$126</definedName>
    <definedName name="BOB_Med_MDC_admits_17_curr" localSheetId="4" hidden="1">'[2]ePSM BOB Data Page'!$AB$126</definedName>
    <definedName name="BOB_Med_MDC_admits_17_curr" hidden="1">'[2]ePSM BOB Data Page'!$AB$126</definedName>
    <definedName name="BOB_Med_MDC_admits_18_curr" localSheetId="5" hidden="1">'[2]ePSM BOB Data Page'!$AB$133</definedName>
    <definedName name="BOB_Med_MDC_admits_18_curr" localSheetId="4" hidden="1">'[2]ePSM BOB Data Page'!$AB$133</definedName>
    <definedName name="BOB_Med_MDC_admits_18_curr" hidden="1">'[2]ePSM BOB Data Page'!$AB$133</definedName>
    <definedName name="BOB_Med_MDC_admits_19_curr" localSheetId="5" hidden="1">'[2]ePSM BOB Data Page'!$AB$140</definedName>
    <definedName name="BOB_Med_MDC_admits_19_curr" localSheetId="4" hidden="1">'[2]ePSM BOB Data Page'!$AB$140</definedName>
    <definedName name="BOB_Med_MDC_admits_19_curr" hidden="1">'[2]ePSM BOB Data Page'!$AB$140</definedName>
    <definedName name="BOB_Med_MDC_admits_20_curr" localSheetId="5" hidden="1">'[2]ePSM BOB Data Page'!$AB$147</definedName>
    <definedName name="BOB_Med_MDC_admits_20_curr" localSheetId="4" hidden="1">'[2]ePSM BOB Data Page'!$AB$147</definedName>
    <definedName name="BOB_Med_MDC_admits_20_curr" hidden="1">'[2]ePSM BOB Data Page'!$AB$147</definedName>
    <definedName name="BOB_Med_MDC_admits_21_curr" localSheetId="5" hidden="1">'[2]ePSM BOB Data Page'!$AB$154</definedName>
    <definedName name="BOB_Med_MDC_admits_21_curr" localSheetId="4" hidden="1">'[2]ePSM BOB Data Page'!$AB$154</definedName>
    <definedName name="BOB_Med_MDC_admits_21_curr" hidden="1">'[2]ePSM BOB Data Page'!$AB$154</definedName>
    <definedName name="BOB_Med_MDC_admits_22_curr" localSheetId="5" hidden="1">'[2]ePSM BOB Data Page'!$AB$161</definedName>
    <definedName name="BOB_Med_MDC_admits_22_curr" localSheetId="4" hidden="1">'[2]ePSM BOB Data Page'!$AB$161</definedName>
    <definedName name="BOB_Med_MDC_admits_22_curr" hidden="1">'[2]ePSM BOB Data Page'!$AB$161</definedName>
    <definedName name="BOB_Med_MDC_admits_23_curr" localSheetId="5" hidden="1">'[2]ePSM BOB Data Page'!$AB$168</definedName>
    <definedName name="BOB_Med_MDC_admits_23_curr" localSheetId="4" hidden="1">'[2]ePSM BOB Data Page'!$AB$168</definedName>
    <definedName name="BOB_Med_MDC_admits_23_curr" hidden="1">'[2]ePSM BOB Data Page'!$AB$168</definedName>
    <definedName name="BOB_Med_MDC_admits_999_curr" localSheetId="5" hidden="1">'[2]ePSM BOB Data Page'!$AB$175</definedName>
    <definedName name="BOB_Med_MDC_admits_999_curr" localSheetId="4" hidden="1">'[2]ePSM BOB Data Page'!$AB$175</definedName>
    <definedName name="BOB_Med_MDC_admits_999_curr" hidden="1">'[2]ePSM BOB Data Page'!$AB$175</definedName>
    <definedName name="BOB_Med_MDC_amb_paid_00_curr" localSheetId="5" hidden="1">'[2]ePSM BOB Data Page'!$AB$6</definedName>
    <definedName name="BOB_Med_MDC_amb_paid_00_curr" localSheetId="4" hidden="1">'[2]ePSM BOB Data Page'!$AB$6</definedName>
    <definedName name="BOB_Med_MDC_amb_paid_00_curr" hidden="1">'[2]ePSM BOB Data Page'!$AB$6</definedName>
    <definedName name="BOB_Med_MDC_amb_paid_01_curr" localSheetId="5" hidden="1">'[2]ePSM BOB Data Page'!$AB$13</definedName>
    <definedName name="BOB_Med_MDC_amb_paid_01_curr" localSheetId="4" hidden="1">'[2]ePSM BOB Data Page'!$AB$13</definedName>
    <definedName name="BOB_Med_MDC_amb_paid_01_curr" hidden="1">'[2]ePSM BOB Data Page'!$AB$13</definedName>
    <definedName name="BOB_Med_MDC_amb_paid_02_curr" localSheetId="5" hidden="1">'[2]ePSM BOB Data Page'!$AB$20</definedName>
    <definedName name="BOB_Med_MDC_amb_paid_02_curr" localSheetId="4" hidden="1">'[2]ePSM BOB Data Page'!$AB$20</definedName>
    <definedName name="BOB_Med_MDC_amb_paid_02_curr" hidden="1">'[2]ePSM BOB Data Page'!$AB$20</definedName>
    <definedName name="BOB_Med_MDC_amb_paid_03_curr" localSheetId="5" hidden="1">'[2]ePSM BOB Data Page'!$AB$27</definedName>
    <definedName name="BOB_Med_MDC_amb_paid_03_curr" localSheetId="4" hidden="1">'[2]ePSM BOB Data Page'!$AB$27</definedName>
    <definedName name="BOB_Med_MDC_amb_paid_03_curr" hidden="1">'[2]ePSM BOB Data Page'!$AB$27</definedName>
    <definedName name="BOB_Med_MDC_amb_paid_04_curr" localSheetId="5" hidden="1">'[2]ePSM BOB Data Page'!$AB$34</definedName>
    <definedName name="BOB_Med_MDC_amb_paid_04_curr" localSheetId="4" hidden="1">'[2]ePSM BOB Data Page'!$AB$34</definedName>
    <definedName name="BOB_Med_MDC_amb_paid_04_curr" hidden="1">'[2]ePSM BOB Data Page'!$AB$34</definedName>
    <definedName name="BOB_Med_MDC_amb_paid_05_curr" localSheetId="5" hidden="1">'[2]ePSM BOB Data Page'!$AB$41</definedName>
    <definedName name="BOB_Med_MDC_amb_paid_05_curr" localSheetId="4" hidden="1">'[2]ePSM BOB Data Page'!$AB$41</definedName>
    <definedName name="BOB_Med_MDC_amb_paid_05_curr" hidden="1">'[2]ePSM BOB Data Page'!$AB$41</definedName>
    <definedName name="BOB_Med_MDC_amb_paid_06_curr" localSheetId="5" hidden="1">'[2]ePSM BOB Data Page'!$AB$48</definedName>
    <definedName name="BOB_Med_MDC_amb_paid_06_curr" localSheetId="4" hidden="1">'[2]ePSM BOB Data Page'!$AB$48</definedName>
    <definedName name="BOB_Med_MDC_amb_paid_06_curr" hidden="1">'[2]ePSM BOB Data Page'!$AB$48</definedName>
    <definedName name="BOB_Med_MDC_amb_paid_07_curr" localSheetId="5" hidden="1">'[2]ePSM BOB Data Page'!$AB$55</definedName>
    <definedName name="BOB_Med_MDC_amb_paid_07_curr" localSheetId="4" hidden="1">'[2]ePSM BOB Data Page'!$AB$55</definedName>
    <definedName name="BOB_Med_MDC_amb_paid_07_curr" hidden="1">'[2]ePSM BOB Data Page'!$AB$55</definedName>
    <definedName name="BOB_Med_MDC_amb_paid_08_curr" localSheetId="5" hidden="1">'[2]ePSM BOB Data Page'!$AB$62</definedName>
    <definedName name="BOB_Med_MDC_amb_paid_08_curr" localSheetId="4" hidden="1">'[2]ePSM BOB Data Page'!$AB$62</definedName>
    <definedName name="BOB_Med_MDC_amb_paid_08_curr" hidden="1">'[2]ePSM BOB Data Page'!$AB$62</definedName>
    <definedName name="BOB_Med_MDC_amb_paid_09_curr" localSheetId="5" hidden="1">'[2]ePSM BOB Data Page'!$AB$69</definedName>
    <definedName name="BOB_Med_MDC_amb_paid_09_curr" localSheetId="4" hidden="1">'[2]ePSM BOB Data Page'!$AB$69</definedName>
    <definedName name="BOB_Med_MDC_amb_paid_09_curr" hidden="1">'[2]ePSM BOB Data Page'!$AB$69</definedName>
    <definedName name="BOB_Med_MDC_amb_paid_10_curr" localSheetId="5" hidden="1">'[2]ePSM BOB Data Page'!$AB$76</definedName>
    <definedName name="BOB_Med_MDC_amb_paid_10_curr" localSheetId="4" hidden="1">'[2]ePSM BOB Data Page'!$AB$76</definedName>
    <definedName name="BOB_Med_MDC_amb_paid_10_curr" hidden="1">'[2]ePSM BOB Data Page'!$AB$76</definedName>
    <definedName name="BOB_Med_MDC_amb_paid_11_curr" localSheetId="5" hidden="1">'[2]ePSM BOB Data Page'!$AB$83</definedName>
    <definedName name="BOB_Med_MDC_amb_paid_11_curr" localSheetId="4" hidden="1">'[2]ePSM BOB Data Page'!$AB$83</definedName>
    <definedName name="BOB_Med_MDC_amb_paid_11_curr" hidden="1">'[2]ePSM BOB Data Page'!$AB$83</definedName>
    <definedName name="BOB_Med_MDC_amb_paid_12_curr" localSheetId="5" hidden="1">'[2]ePSM BOB Data Page'!$AB$90</definedName>
    <definedName name="BOB_Med_MDC_amb_paid_12_curr" localSheetId="4" hidden="1">'[2]ePSM BOB Data Page'!$AB$90</definedName>
    <definedName name="BOB_Med_MDC_amb_paid_12_curr" hidden="1">'[2]ePSM BOB Data Page'!$AB$90</definedName>
    <definedName name="BOB_Med_MDC_amb_paid_13_curr" localSheetId="5" hidden="1">'[2]ePSM BOB Data Page'!$AB$97</definedName>
    <definedName name="BOB_Med_MDC_amb_paid_13_curr" localSheetId="4" hidden="1">'[2]ePSM BOB Data Page'!$AB$97</definedName>
    <definedName name="BOB_Med_MDC_amb_paid_13_curr" hidden="1">'[2]ePSM BOB Data Page'!$AB$97</definedName>
    <definedName name="BOB_Med_MDC_amb_paid_14_curr" localSheetId="5" hidden="1">'[2]ePSM BOB Data Page'!$AB$104</definedName>
    <definedName name="BOB_Med_MDC_amb_paid_14_curr" localSheetId="4" hidden="1">'[2]ePSM BOB Data Page'!$AB$104</definedName>
    <definedName name="BOB_Med_MDC_amb_paid_14_curr" hidden="1">'[2]ePSM BOB Data Page'!$AB$104</definedName>
    <definedName name="BOB_Med_MDC_amb_paid_15_curr" localSheetId="5" hidden="1">'[2]ePSM BOB Data Page'!$AB$111</definedName>
    <definedName name="BOB_Med_MDC_amb_paid_15_curr" localSheetId="4" hidden="1">'[2]ePSM BOB Data Page'!$AB$111</definedName>
    <definedName name="BOB_Med_MDC_amb_paid_15_curr" hidden="1">'[2]ePSM BOB Data Page'!$AB$111</definedName>
    <definedName name="BOB_Med_MDC_amb_paid_16_curr" localSheetId="5" hidden="1">'[2]ePSM BOB Data Page'!$AB$118</definedName>
    <definedName name="BOB_Med_MDC_amb_paid_16_curr" localSheetId="4" hidden="1">'[2]ePSM BOB Data Page'!$AB$118</definedName>
    <definedName name="BOB_Med_MDC_amb_paid_16_curr" hidden="1">'[2]ePSM BOB Data Page'!$AB$118</definedName>
    <definedName name="BOB_Med_MDC_amb_paid_17_curr" localSheetId="5" hidden="1">'[2]ePSM BOB Data Page'!$AB$125</definedName>
    <definedName name="BOB_Med_MDC_amb_paid_17_curr" localSheetId="4" hidden="1">'[2]ePSM BOB Data Page'!$AB$125</definedName>
    <definedName name="BOB_Med_MDC_amb_paid_17_curr" hidden="1">'[2]ePSM BOB Data Page'!$AB$125</definedName>
    <definedName name="BOB_Med_MDC_amb_paid_18_curr" localSheetId="5" hidden="1">'[2]ePSM BOB Data Page'!$AB$132</definedName>
    <definedName name="BOB_Med_MDC_amb_paid_18_curr" localSheetId="4" hidden="1">'[2]ePSM BOB Data Page'!$AB$132</definedName>
    <definedName name="BOB_Med_MDC_amb_paid_18_curr" hidden="1">'[2]ePSM BOB Data Page'!$AB$132</definedName>
    <definedName name="BOB_Med_MDC_amb_paid_19_curr" localSheetId="5" hidden="1">'[2]ePSM BOB Data Page'!$AB$139</definedName>
    <definedName name="BOB_Med_MDC_amb_paid_19_curr" localSheetId="4" hidden="1">'[2]ePSM BOB Data Page'!$AB$139</definedName>
    <definedName name="BOB_Med_MDC_amb_paid_19_curr" hidden="1">'[2]ePSM BOB Data Page'!$AB$139</definedName>
    <definedName name="BOB_Med_MDC_amb_paid_20_curr" localSheetId="5" hidden="1">'[2]ePSM BOB Data Page'!$AB$146</definedName>
    <definedName name="BOB_Med_MDC_amb_paid_20_curr" localSheetId="4" hidden="1">'[2]ePSM BOB Data Page'!$AB$146</definedName>
    <definedName name="BOB_Med_MDC_amb_paid_20_curr" hidden="1">'[2]ePSM BOB Data Page'!$AB$146</definedName>
    <definedName name="BOB_Med_MDC_amb_paid_21_curr" localSheetId="5" hidden="1">'[2]ePSM BOB Data Page'!$AB$153</definedName>
    <definedName name="BOB_Med_MDC_amb_paid_21_curr" localSheetId="4" hidden="1">'[2]ePSM BOB Data Page'!$AB$153</definedName>
    <definedName name="BOB_Med_MDC_amb_paid_21_curr" hidden="1">'[2]ePSM BOB Data Page'!$AB$153</definedName>
    <definedName name="BOB_Med_MDC_amb_paid_22_curr" localSheetId="5" hidden="1">'[2]ePSM BOB Data Page'!$AB$160</definedName>
    <definedName name="BOB_Med_MDC_amb_paid_22_curr" localSheetId="4" hidden="1">'[2]ePSM BOB Data Page'!$AB$160</definedName>
    <definedName name="BOB_Med_MDC_amb_paid_22_curr" hidden="1">'[2]ePSM BOB Data Page'!$AB$160</definedName>
    <definedName name="BOB_Med_MDC_amb_paid_23_curr" localSheetId="5" hidden="1">'[2]ePSM BOB Data Page'!$AB$167</definedName>
    <definedName name="BOB_Med_MDC_amb_paid_23_curr" localSheetId="4" hidden="1">'[2]ePSM BOB Data Page'!$AB$167</definedName>
    <definedName name="BOB_Med_MDC_amb_paid_23_curr" hidden="1">'[2]ePSM BOB Data Page'!$AB$167</definedName>
    <definedName name="BOB_Med_MDC_amb_paid_999_curr" localSheetId="5" hidden="1">'[2]ePSM BOB Data Page'!$AB$174</definedName>
    <definedName name="BOB_Med_MDC_amb_paid_999_curr" localSheetId="4" hidden="1">'[2]ePSM BOB Data Page'!$AB$174</definedName>
    <definedName name="BOB_Med_MDC_amb_paid_999_curr" hidden="1">'[2]ePSM BOB Data Page'!$AB$174</definedName>
    <definedName name="BOB_Med_MDC_cd_00_curr" localSheetId="5" hidden="1">'[2]ePSM BOB Data Page'!$AB$3</definedName>
    <definedName name="BOB_Med_MDC_cd_00_curr" localSheetId="4" hidden="1">'[2]ePSM BOB Data Page'!$AB$3</definedName>
    <definedName name="BOB_Med_MDC_cd_00_curr" hidden="1">'[2]ePSM BOB Data Page'!$AB$3</definedName>
    <definedName name="BOB_Med_MDC_cd_01_curr" localSheetId="5" hidden="1">'[2]ePSM BOB Data Page'!$AB$10</definedName>
    <definedName name="BOB_Med_MDC_cd_01_curr" localSheetId="4" hidden="1">'[2]ePSM BOB Data Page'!$AB$10</definedName>
    <definedName name="BOB_Med_MDC_cd_01_curr" hidden="1">'[2]ePSM BOB Data Page'!$AB$10</definedName>
    <definedName name="BOB_Med_MDC_cd_02_curr" localSheetId="5" hidden="1">'[2]ePSM BOB Data Page'!$AB$17</definedName>
    <definedName name="BOB_Med_MDC_cd_02_curr" localSheetId="4" hidden="1">'[2]ePSM BOB Data Page'!$AB$17</definedName>
    <definedName name="BOB_Med_MDC_cd_02_curr" hidden="1">'[2]ePSM BOB Data Page'!$AB$17</definedName>
    <definedName name="BOB_Med_MDC_cd_03_curr" localSheetId="5" hidden="1">'[2]ePSM BOB Data Page'!$AB$24</definedName>
    <definedName name="BOB_Med_MDC_cd_03_curr" localSheetId="4" hidden="1">'[2]ePSM BOB Data Page'!$AB$24</definedName>
    <definedName name="BOB_Med_MDC_cd_03_curr" hidden="1">'[2]ePSM BOB Data Page'!$AB$24</definedName>
    <definedName name="BOB_Med_MDC_cd_04_curr" localSheetId="5" hidden="1">'[2]ePSM BOB Data Page'!$AB$31</definedName>
    <definedName name="BOB_Med_MDC_cd_04_curr" localSheetId="4" hidden="1">'[2]ePSM BOB Data Page'!$AB$31</definedName>
    <definedName name="BOB_Med_MDC_cd_04_curr" hidden="1">'[2]ePSM BOB Data Page'!$AB$31</definedName>
    <definedName name="BOB_Med_MDC_cd_05_curr" localSheetId="5" hidden="1">'[2]ePSM BOB Data Page'!$AB$38</definedName>
    <definedName name="BOB_Med_MDC_cd_05_curr" localSheetId="4" hidden="1">'[2]ePSM BOB Data Page'!$AB$38</definedName>
    <definedName name="BOB_Med_MDC_cd_05_curr" hidden="1">'[2]ePSM BOB Data Page'!$AB$38</definedName>
    <definedName name="BOB_Med_MDC_cd_06_curr" localSheetId="5" hidden="1">'[2]ePSM BOB Data Page'!$AB$45</definedName>
    <definedName name="BOB_Med_MDC_cd_06_curr" localSheetId="4" hidden="1">'[2]ePSM BOB Data Page'!$AB$45</definedName>
    <definedName name="BOB_Med_MDC_cd_06_curr" hidden="1">'[2]ePSM BOB Data Page'!$AB$45</definedName>
    <definedName name="BOB_Med_MDC_cd_07_curr" localSheetId="5" hidden="1">'[2]ePSM BOB Data Page'!$AB$52</definedName>
    <definedName name="BOB_Med_MDC_cd_07_curr" localSheetId="4" hidden="1">'[2]ePSM BOB Data Page'!$AB$52</definedName>
    <definedName name="BOB_Med_MDC_cd_07_curr" hidden="1">'[2]ePSM BOB Data Page'!$AB$52</definedName>
    <definedName name="BOB_Med_MDC_cd_08_curr" localSheetId="5" hidden="1">'[2]ePSM BOB Data Page'!$AB$59</definedName>
    <definedName name="BOB_Med_MDC_cd_08_curr" localSheetId="4" hidden="1">'[2]ePSM BOB Data Page'!$AB$59</definedName>
    <definedName name="BOB_Med_MDC_cd_08_curr" hidden="1">'[2]ePSM BOB Data Page'!$AB$59</definedName>
    <definedName name="BOB_Med_MDC_cd_09_curr" localSheetId="5" hidden="1">'[2]ePSM BOB Data Page'!$AB$66</definedName>
    <definedName name="BOB_Med_MDC_cd_09_curr" localSheetId="4" hidden="1">'[2]ePSM BOB Data Page'!$AB$66</definedName>
    <definedName name="BOB_Med_MDC_cd_09_curr" hidden="1">'[2]ePSM BOB Data Page'!$AB$66</definedName>
    <definedName name="BOB_Med_MDC_cd_10_curr" localSheetId="5" hidden="1">'[2]ePSM BOB Data Page'!$AB$73</definedName>
    <definedName name="BOB_Med_MDC_cd_10_curr" localSheetId="4" hidden="1">'[2]ePSM BOB Data Page'!$AB$73</definedName>
    <definedName name="BOB_Med_MDC_cd_10_curr" hidden="1">'[2]ePSM BOB Data Page'!$AB$73</definedName>
    <definedName name="BOB_Med_MDC_cd_11_curr" localSheetId="5" hidden="1">'[2]ePSM BOB Data Page'!$AB$80</definedName>
    <definedName name="BOB_Med_MDC_cd_11_curr" localSheetId="4" hidden="1">'[2]ePSM BOB Data Page'!$AB$80</definedName>
    <definedName name="BOB_Med_MDC_cd_11_curr" hidden="1">'[2]ePSM BOB Data Page'!$AB$80</definedName>
    <definedName name="BOB_Med_MDC_cd_12_curr" localSheetId="5" hidden="1">'[2]ePSM BOB Data Page'!$AB$87</definedName>
    <definedName name="BOB_Med_MDC_cd_12_curr" localSheetId="4" hidden="1">'[2]ePSM BOB Data Page'!$AB$87</definedName>
    <definedName name="BOB_Med_MDC_cd_12_curr" hidden="1">'[2]ePSM BOB Data Page'!$AB$87</definedName>
    <definedName name="BOB_Med_MDC_cd_13_curr" localSheetId="5" hidden="1">'[2]ePSM BOB Data Page'!$AB$94</definedName>
    <definedName name="BOB_Med_MDC_cd_13_curr" localSheetId="4" hidden="1">'[2]ePSM BOB Data Page'!$AB$94</definedName>
    <definedName name="BOB_Med_MDC_cd_13_curr" hidden="1">'[2]ePSM BOB Data Page'!$AB$94</definedName>
    <definedName name="BOB_Med_MDC_cd_14_curr" localSheetId="5" hidden="1">'[2]ePSM BOB Data Page'!$AB$101</definedName>
    <definedName name="BOB_Med_MDC_cd_14_curr" localSheetId="4" hidden="1">'[2]ePSM BOB Data Page'!$AB$101</definedName>
    <definedName name="BOB_Med_MDC_cd_14_curr" hidden="1">'[2]ePSM BOB Data Page'!$AB$101</definedName>
    <definedName name="BOB_Med_MDC_cd_15_curr" localSheetId="5" hidden="1">'[2]ePSM BOB Data Page'!$AB$108</definedName>
    <definedName name="BOB_Med_MDC_cd_15_curr" localSheetId="4" hidden="1">'[2]ePSM BOB Data Page'!$AB$108</definedName>
    <definedName name="BOB_Med_MDC_cd_15_curr" hidden="1">'[2]ePSM BOB Data Page'!$AB$108</definedName>
    <definedName name="BOB_Med_MDC_cd_16_curr" localSheetId="5" hidden="1">'[2]ePSM BOB Data Page'!$AB$115</definedName>
    <definedName name="BOB_Med_MDC_cd_16_curr" localSheetId="4" hidden="1">'[2]ePSM BOB Data Page'!$AB$115</definedName>
    <definedName name="BOB_Med_MDC_cd_16_curr" hidden="1">'[2]ePSM BOB Data Page'!$AB$115</definedName>
    <definedName name="BOB_Med_MDC_cd_17_curr" localSheetId="5" hidden="1">'[2]ePSM BOB Data Page'!$AB$122</definedName>
    <definedName name="BOB_Med_MDC_cd_17_curr" localSheetId="4" hidden="1">'[2]ePSM BOB Data Page'!$AB$122</definedName>
    <definedName name="BOB_Med_MDC_cd_17_curr" hidden="1">'[2]ePSM BOB Data Page'!$AB$122</definedName>
    <definedName name="BOB_Med_MDC_cd_18_curr" localSheetId="5" hidden="1">'[2]ePSM BOB Data Page'!$AB$129</definedName>
    <definedName name="BOB_Med_MDC_cd_18_curr" localSheetId="4" hidden="1">'[2]ePSM BOB Data Page'!$AB$129</definedName>
    <definedName name="BOB_Med_MDC_cd_18_curr" hidden="1">'[2]ePSM BOB Data Page'!$AB$129</definedName>
    <definedName name="BOB_Med_MDC_cd_19_curr" localSheetId="5" hidden="1">'[2]ePSM BOB Data Page'!$AB$136</definedName>
    <definedName name="BOB_Med_MDC_cd_19_curr" localSheetId="4" hidden="1">'[2]ePSM BOB Data Page'!$AB$136</definedName>
    <definedName name="BOB_Med_MDC_cd_19_curr" hidden="1">'[2]ePSM BOB Data Page'!$AB$136</definedName>
    <definedName name="BOB_Med_MDC_cd_20_curr" localSheetId="5" hidden="1">'[2]ePSM BOB Data Page'!$AB$143</definedName>
    <definedName name="BOB_Med_MDC_cd_20_curr" localSheetId="4" hidden="1">'[2]ePSM BOB Data Page'!$AB$143</definedName>
    <definedName name="BOB_Med_MDC_cd_20_curr" hidden="1">'[2]ePSM BOB Data Page'!$AB$143</definedName>
    <definedName name="BOB_Med_MDC_cd_21_curr" localSheetId="5" hidden="1">'[2]ePSM BOB Data Page'!$AB$150</definedName>
    <definedName name="BOB_Med_MDC_cd_21_curr" localSheetId="4" hidden="1">'[2]ePSM BOB Data Page'!$AB$150</definedName>
    <definedName name="BOB_Med_MDC_cd_21_curr" hidden="1">'[2]ePSM BOB Data Page'!$AB$150</definedName>
    <definedName name="BOB_Med_MDC_cd_22_curr" localSheetId="5" hidden="1">'[2]ePSM BOB Data Page'!$AB$157</definedName>
    <definedName name="BOB_Med_MDC_cd_22_curr" localSheetId="4" hidden="1">'[2]ePSM BOB Data Page'!$AB$157</definedName>
    <definedName name="BOB_Med_MDC_cd_22_curr" hidden="1">'[2]ePSM BOB Data Page'!$AB$157</definedName>
    <definedName name="BOB_Med_MDC_cd_23_curr" localSheetId="5" hidden="1">'[2]ePSM BOB Data Page'!$AB$164</definedName>
    <definedName name="BOB_Med_MDC_cd_23_curr" localSheetId="4" hidden="1">'[2]ePSM BOB Data Page'!$AB$164</definedName>
    <definedName name="BOB_Med_MDC_cd_23_curr" hidden="1">'[2]ePSM BOB Data Page'!$AB$164</definedName>
    <definedName name="BOB_Med_MDC_cd_999_curr" localSheetId="5" hidden="1">'[2]ePSM BOB Data Page'!$AB$171</definedName>
    <definedName name="BOB_Med_MDC_cd_999_curr" localSheetId="4" hidden="1">'[2]ePSM BOB Data Page'!$AB$171</definedName>
    <definedName name="BOB_Med_MDC_cd_999_curr" hidden="1">'[2]ePSM BOB Data Page'!$AB$171</definedName>
    <definedName name="BOB_Med_MDC_claimants_00_curr" localSheetId="5" hidden="1">'[2]ePSM BOB Data Page'!$AB$9</definedName>
    <definedName name="BOB_Med_MDC_claimants_00_curr" localSheetId="4" hidden="1">'[2]ePSM BOB Data Page'!$AB$9</definedName>
    <definedName name="BOB_Med_MDC_claimants_00_curr" hidden="1">'[2]ePSM BOB Data Page'!$AB$9</definedName>
    <definedName name="BOB_Med_MDC_claimants_01_curr" localSheetId="5" hidden="1">'[2]ePSM BOB Data Page'!$AB$16</definedName>
    <definedName name="BOB_Med_MDC_claimants_01_curr" localSheetId="4" hidden="1">'[2]ePSM BOB Data Page'!$AB$16</definedName>
    <definedName name="BOB_Med_MDC_claimants_01_curr" hidden="1">'[2]ePSM BOB Data Page'!$AB$16</definedName>
    <definedName name="BOB_Med_MDC_claimants_02_curr" localSheetId="5" hidden="1">'[2]ePSM BOB Data Page'!$AB$23</definedName>
    <definedName name="BOB_Med_MDC_claimants_02_curr" localSheetId="4" hidden="1">'[2]ePSM BOB Data Page'!$AB$23</definedName>
    <definedName name="BOB_Med_MDC_claimants_02_curr" hidden="1">'[2]ePSM BOB Data Page'!$AB$23</definedName>
    <definedName name="BOB_Med_MDC_claimants_03_curr" localSheetId="5" hidden="1">'[2]ePSM BOB Data Page'!$AB$30</definedName>
    <definedName name="BOB_Med_MDC_claimants_03_curr" localSheetId="4" hidden="1">'[2]ePSM BOB Data Page'!$AB$30</definedName>
    <definedName name="BOB_Med_MDC_claimants_03_curr" hidden="1">'[2]ePSM BOB Data Page'!$AB$30</definedName>
    <definedName name="BOB_Med_MDC_claimants_04_curr" localSheetId="5" hidden="1">'[2]ePSM BOB Data Page'!$AB$37</definedName>
    <definedName name="BOB_Med_MDC_claimants_04_curr" localSheetId="4" hidden="1">'[2]ePSM BOB Data Page'!$AB$37</definedName>
    <definedName name="BOB_Med_MDC_claimants_04_curr" hidden="1">'[2]ePSM BOB Data Page'!$AB$37</definedName>
    <definedName name="BOB_Med_MDC_claimants_05_curr" localSheetId="5" hidden="1">'[2]ePSM BOB Data Page'!$AB$44</definedName>
    <definedName name="BOB_Med_MDC_claimants_05_curr" localSheetId="4" hidden="1">'[2]ePSM BOB Data Page'!$AB$44</definedName>
    <definedName name="BOB_Med_MDC_claimants_05_curr" hidden="1">'[2]ePSM BOB Data Page'!$AB$44</definedName>
    <definedName name="BOB_Med_MDC_claimants_06_curr" localSheetId="5" hidden="1">'[2]ePSM BOB Data Page'!$AB$51</definedName>
    <definedName name="BOB_Med_MDC_claimants_06_curr" localSheetId="4" hidden="1">'[2]ePSM BOB Data Page'!$AB$51</definedName>
    <definedName name="BOB_Med_MDC_claimants_06_curr" hidden="1">'[2]ePSM BOB Data Page'!$AB$51</definedName>
    <definedName name="BOB_Med_MDC_claimants_07_curr" localSheetId="5" hidden="1">'[2]ePSM BOB Data Page'!$AB$58</definedName>
    <definedName name="BOB_Med_MDC_claimants_07_curr" localSheetId="4" hidden="1">'[2]ePSM BOB Data Page'!$AB$58</definedName>
    <definedName name="BOB_Med_MDC_claimants_07_curr" hidden="1">'[2]ePSM BOB Data Page'!$AB$58</definedName>
    <definedName name="BOB_Med_MDC_claimants_08_curr" localSheetId="5" hidden="1">'[2]ePSM BOB Data Page'!$AB$65</definedName>
    <definedName name="BOB_Med_MDC_claimants_08_curr" localSheetId="4" hidden="1">'[2]ePSM BOB Data Page'!$AB$65</definedName>
    <definedName name="BOB_Med_MDC_claimants_08_curr" hidden="1">'[2]ePSM BOB Data Page'!$AB$65</definedName>
    <definedName name="BOB_Med_MDC_claimants_09_curr" localSheetId="5" hidden="1">'[2]ePSM BOB Data Page'!$AB$72</definedName>
    <definedName name="BOB_Med_MDC_claimants_09_curr" localSheetId="4" hidden="1">'[2]ePSM BOB Data Page'!$AB$72</definedName>
    <definedName name="BOB_Med_MDC_claimants_09_curr" hidden="1">'[2]ePSM BOB Data Page'!$AB$72</definedName>
    <definedName name="BOB_Med_MDC_claimants_10_curr" localSheetId="5" hidden="1">'[2]ePSM BOB Data Page'!$AB$79</definedName>
    <definedName name="BOB_Med_MDC_claimants_10_curr" localSheetId="4" hidden="1">'[2]ePSM BOB Data Page'!$AB$79</definedName>
    <definedName name="BOB_Med_MDC_claimants_10_curr" hidden="1">'[2]ePSM BOB Data Page'!$AB$79</definedName>
    <definedName name="BOB_Med_MDC_claimants_11_curr" localSheetId="5" hidden="1">'[2]ePSM BOB Data Page'!$AB$86</definedName>
    <definedName name="BOB_Med_MDC_claimants_11_curr" localSheetId="4" hidden="1">'[2]ePSM BOB Data Page'!$AB$86</definedName>
    <definedName name="BOB_Med_MDC_claimants_11_curr" hidden="1">'[2]ePSM BOB Data Page'!$AB$86</definedName>
    <definedName name="BOB_Med_MDC_claimants_12_curr" localSheetId="5" hidden="1">'[2]ePSM BOB Data Page'!$AB$93</definedName>
    <definedName name="BOB_Med_MDC_claimants_12_curr" localSheetId="4" hidden="1">'[2]ePSM BOB Data Page'!$AB$93</definedName>
    <definedName name="BOB_Med_MDC_claimants_12_curr" hidden="1">'[2]ePSM BOB Data Page'!$AB$93</definedName>
    <definedName name="BOB_Med_MDC_claimants_13_curr" localSheetId="5" hidden="1">'[2]ePSM BOB Data Page'!$AB$100</definedName>
    <definedName name="BOB_Med_MDC_claimants_13_curr" localSheetId="4" hidden="1">'[2]ePSM BOB Data Page'!$AB$100</definedName>
    <definedName name="BOB_Med_MDC_claimants_13_curr" hidden="1">'[2]ePSM BOB Data Page'!$AB$100</definedName>
    <definedName name="BOB_Med_MDC_claimants_14_curr" localSheetId="5" hidden="1">'[2]ePSM BOB Data Page'!$AB$107</definedName>
    <definedName name="BOB_Med_MDC_claimants_14_curr" localSheetId="4" hidden="1">'[2]ePSM BOB Data Page'!$AB$107</definedName>
    <definedName name="BOB_Med_MDC_claimants_14_curr" hidden="1">'[2]ePSM BOB Data Page'!$AB$107</definedName>
    <definedName name="BOB_Med_MDC_claimants_15_curr" localSheetId="5" hidden="1">'[2]ePSM BOB Data Page'!$AB$114</definedName>
    <definedName name="BOB_Med_MDC_claimants_15_curr" localSheetId="4" hidden="1">'[2]ePSM BOB Data Page'!$AB$114</definedName>
    <definedName name="BOB_Med_MDC_claimants_15_curr" hidden="1">'[2]ePSM BOB Data Page'!$AB$114</definedName>
    <definedName name="BOB_Med_MDC_claimants_16_curr" localSheetId="5" hidden="1">'[2]ePSM BOB Data Page'!$AB$121</definedName>
    <definedName name="BOB_Med_MDC_claimants_16_curr" localSheetId="4" hidden="1">'[2]ePSM BOB Data Page'!$AB$121</definedName>
    <definedName name="BOB_Med_MDC_claimants_16_curr" hidden="1">'[2]ePSM BOB Data Page'!$AB$121</definedName>
    <definedName name="BOB_Med_MDC_claimants_17_curr" localSheetId="5" hidden="1">'[2]ePSM BOB Data Page'!$AB$128</definedName>
    <definedName name="BOB_Med_MDC_claimants_17_curr" localSheetId="4" hidden="1">'[2]ePSM BOB Data Page'!$AB$128</definedName>
    <definedName name="BOB_Med_MDC_claimants_17_curr" hidden="1">'[2]ePSM BOB Data Page'!$AB$128</definedName>
    <definedName name="BOB_Med_MDC_claimants_18_curr" localSheetId="5" hidden="1">'[2]ePSM BOB Data Page'!$AB$135</definedName>
    <definedName name="BOB_Med_MDC_claimants_18_curr" localSheetId="4" hidden="1">'[2]ePSM BOB Data Page'!$AB$135</definedName>
    <definedName name="BOB_Med_MDC_claimants_18_curr" hidden="1">'[2]ePSM BOB Data Page'!$AB$135</definedName>
    <definedName name="BOB_Med_MDC_claimants_19_curr" localSheetId="5" hidden="1">'[2]ePSM BOB Data Page'!$AB$142</definedName>
    <definedName name="BOB_Med_MDC_claimants_19_curr" localSheetId="4" hidden="1">'[2]ePSM BOB Data Page'!$AB$142</definedName>
    <definedName name="BOB_Med_MDC_claimants_19_curr" hidden="1">'[2]ePSM BOB Data Page'!$AB$142</definedName>
    <definedName name="BOB_Med_MDC_claimants_20_curr" localSheetId="5" hidden="1">'[2]ePSM BOB Data Page'!$AB$149</definedName>
    <definedName name="BOB_Med_MDC_claimants_20_curr" localSheetId="4" hidden="1">'[2]ePSM BOB Data Page'!$AB$149</definedName>
    <definedName name="BOB_Med_MDC_claimants_20_curr" hidden="1">'[2]ePSM BOB Data Page'!$AB$149</definedName>
    <definedName name="BOB_Med_MDC_claimants_21_curr" localSheetId="5" hidden="1">'[2]ePSM BOB Data Page'!$AB$156</definedName>
    <definedName name="BOB_Med_MDC_claimants_21_curr" localSheetId="4" hidden="1">'[2]ePSM BOB Data Page'!$AB$156</definedName>
    <definedName name="BOB_Med_MDC_claimants_21_curr" hidden="1">'[2]ePSM BOB Data Page'!$AB$156</definedName>
    <definedName name="BOB_Med_MDC_claimants_22_curr" localSheetId="5" hidden="1">'[2]ePSM BOB Data Page'!$AB$163</definedName>
    <definedName name="BOB_Med_MDC_claimants_22_curr" localSheetId="4" hidden="1">'[2]ePSM BOB Data Page'!$AB$163</definedName>
    <definedName name="BOB_Med_MDC_claimants_22_curr" hidden="1">'[2]ePSM BOB Data Page'!$AB$163</definedName>
    <definedName name="BOB_Med_MDC_claimants_23_curr" localSheetId="5" hidden="1">'[2]ePSM BOB Data Page'!$AB$170</definedName>
    <definedName name="BOB_Med_MDC_claimants_23_curr" localSheetId="4" hidden="1">'[2]ePSM BOB Data Page'!$AB$170</definedName>
    <definedName name="BOB_Med_MDC_claimants_23_curr" hidden="1">'[2]ePSM BOB Data Page'!$AB$170</definedName>
    <definedName name="BOB_Med_MDC_claimants_999_curr" localSheetId="5" hidden="1">'[2]ePSM BOB Data Page'!$AB$177</definedName>
    <definedName name="BOB_Med_MDC_claimants_999_curr" localSheetId="4" hidden="1">'[2]ePSM BOB Data Page'!$AB$177</definedName>
    <definedName name="BOB_Med_MDC_claimants_999_curr" hidden="1">'[2]ePSM BOB Data Page'!$AB$177</definedName>
    <definedName name="BOB_Med_MDC_days_00_curr" localSheetId="5" hidden="1">'[2]ePSM BOB Data Page'!$AB$8</definedName>
    <definedName name="BOB_Med_MDC_days_00_curr" localSheetId="4" hidden="1">'[2]ePSM BOB Data Page'!$AB$8</definedName>
    <definedName name="BOB_Med_MDC_days_00_curr" hidden="1">'[2]ePSM BOB Data Page'!$AB$8</definedName>
    <definedName name="BOB_Med_MDC_days_01_curr" localSheetId="5" hidden="1">'[2]ePSM BOB Data Page'!$AB$15</definedName>
    <definedName name="BOB_Med_MDC_days_01_curr" localSheetId="4" hidden="1">'[2]ePSM BOB Data Page'!$AB$15</definedName>
    <definedName name="BOB_Med_MDC_days_01_curr" hidden="1">'[2]ePSM BOB Data Page'!$AB$15</definedName>
    <definedName name="BOB_Med_MDC_days_02_curr" localSheetId="5" hidden="1">'[2]ePSM BOB Data Page'!$AB$22</definedName>
    <definedName name="BOB_Med_MDC_days_02_curr" localSheetId="4" hidden="1">'[2]ePSM BOB Data Page'!$AB$22</definedName>
    <definedName name="BOB_Med_MDC_days_02_curr" hidden="1">'[2]ePSM BOB Data Page'!$AB$22</definedName>
    <definedName name="BOB_Med_MDC_days_03_curr" localSheetId="5" hidden="1">'[2]ePSM BOB Data Page'!$AB$29</definedName>
    <definedName name="BOB_Med_MDC_days_03_curr" localSheetId="4" hidden="1">'[2]ePSM BOB Data Page'!$AB$29</definedName>
    <definedName name="BOB_Med_MDC_days_03_curr" hidden="1">'[2]ePSM BOB Data Page'!$AB$29</definedName>
    <definedName name="BOB_Med_MDC_days_04_curr" localSheetId="5" hidden="1">'[2]ePSM BOB Data Page'!$AB$36</definedName>
    <definedName name="BOB_Med_MDC_days_04_curr" localSheetId="4" hidden="1">'[2]ePSM BOB Data Page'!$AB$36</definedName>
    <definedName name="BOB_Med_MDC_days_04_curr" hidden="1">'[2]ePSM BOB Data Page'!$AB$36</definedName>
    <definedName name="BOB_Med_MDC_days_05_curr" localSheetId="5" hidden="1">'[2]ePSM BOB Data Page'!$AB$43</definedName>
    <definedName name="BOB_Med_MDC_days_05_curr" localSheetId="4" hidden="1">'[2]ePSM BOB Data Page'!$AB$43</definedName>
    <definedName name="BOB_Med_MDC_days_05_curr" hidden="1">'[2]ePSM BOB Data Page'!$AB$43</definedName>
    <definedName name="BOB_Med_MDC_days_06_curr" localSheetId="5" hidden="1">'[2]ePSM BOB Data Page'!$AB$50</definedName>
    <definedName name="BOB_Med_MDC_days_06_curr" localSheetId="4" hidden="1">'[2]ePSM BOB Data Page'!$AB$50</definedName>
    <definedName name="BOB_Med_MDC_days_06_curr" hidden="1">'[2]ePSM BOB Data Page'!$AB$50</definedName>
    <definedName name="BOB_Med_MDC_days_07_curr" localSheetId="5" hidden="1">'[2]ePSM BOB Data Page'!$AB$57</definedName>
    <definedName name="BOB_Med_MDC_days_07_curr" localSheetId="4" hidden="1">'[2]ePSM BOB Data Page'!$AB$57</definedName>
    <definedName name="BOB_Med_MDC_days_07_curr" hidden="1">'[2]ePSM BOB Data Page'!$AB$57</definedName>
    <definedName name="BOB_Med_MDC_days_08_curr" localSheetId="5" hidden="1">'[2]ePSM BOB Data Page'!$AB$64</definedName>
    <definedName name="BOB_Med_MDC_days_08_curr" localSheetId="4" hidden="1">'[2]ePSM BOB Data Page'!$AB$64</definedName>
    <definedName name="BOB_Med_MDC_days_08_curr" hidden="1">'[2]ePSM BOB Data Page'!$AB$64</definedName>
    <definedName name="BOB_Med_MDC_days_09_curr" localSheetId="5" hidden="1">'[2]ePSM BOB Data Page'!$AB$71</definedName>
    <definedName name="BOB_Med_MDC_days_09_curr" localSheetId="4" hidden="1">'[2]ePSM BOB Data Page'!$AB$71</definedName>
    <definedName name="BOB_Med_MDC_days_09_curr" hidden="1">'[2]ePSM BOB Data Page'!$AB$71</definedName>
    <definedName name="BOB_Med_MDC_days_10_curr" localSheetId="5" hidden="1">'[2]ePSM BOB Data Page'!$AB$78</definedName>
    <definedName name="BOB_Med_MDC_days_10_curr" localSheetId="4" hidden="1">'[2]ePSM BOB Data Page'!$AB$78</definedName>
    <definedName name="BOB_Med_MDC_days_10_curr" hidden="1">'[2]ePSM BOB Data Page'!$AB$78</definedName>
    <definedName name="BOB_Med_MDC_days_11_curr" localSheetId="5" hidden="1">'[2]ePSM BOB Data Page'!$AB$85</definedName>
    <definedName name="BOB_Med_MDC_days_11_curr" localSheetId="4" hidden="1">'[2]ePSM BOB Data Page'!$AB$85</definedName>
    <definedName name="BOB_Med_MDC_days_11_curr" hidden="1">'[2]ePSM BOB Data Page'!$AB$85</definedName>
    <definedName name="BOB_Med_MDC_days_12_curr" localSheetId="5" hidden="1">'[2]ePSM BOB Data Page'!$AB$92</definedName>
    <definedName name="BOB_Med_MDC_days_12_curr" localSheetId="4" hidden="1">'[2]ePSM BOB Data Page'!$AB$92</definedName>
    <definedName name="BOB_Med_MDC_days_12_curr" hidden="1">'[2]ePSM BOB Data Page'!$AB$92</definedName>
    <definedName name="BOB_Med_MDC_days_13_curr" localSheetId="5" hidden="1">'[2]ePSM BOB Data Page'!$AB$99</definedName>
    <definedName name="BOB_Med_MDC_days_13_curr" localSheetId="4" hidden="1">'[2]ePSM BOB Data Page'!$AB$99</definedName>
    <definedName name="BOB_Med_MDC_days_13_curr" hidden="1">'[2]ePSM BOB Data Page'!$AB$99</definedName>
    <definedName name="BOB_Med_MDC_days_14_curr" localSheetId="5" hidden="1">'[2]ePSM BOB Data Page'!$AB$106</definedName>
    <definedName name="BOB_Med_MDC_days_14_curr" localSheetId="4" hidden="1">'[2]ePSM BOB Data Page'!$AB$106</definedName>
    <definedName name="BOB_Med_MDC_days_14_curr" hidden="1">'[2]ePSM BOB Data Page'!$AB$106</definedName>
    <definedName name="BOB_Med_MDC_days_15_curr" localSheetId="5" hidden="1">'[2]ePSM BOB Data Page'!$AB$113</definedName>
    <definedName name="BOB_Med_MDC_days_15_curr" localSheetId="4" hidden="1">'[2]ePSM BOB Data Page'!$AB$113</definedName>
    <definedName name="BOB_Med_MDC_days_15_curr" hidden="1">'[2]ePSM BOB Data Page'!$AB$113</definedName>
    <definedName name="BOB_Med_MDC_days_16_curr" localSheetId="5" hidden="1">'[2]ePSM BOB Data Page'!$AB$120</definedName>
    <definedName name="BOB_Med_MDC_days_16_curr" localSheetId="4" hidden="1">'[2]ePSM BOB Data Page'!$AB$120</definedName>
    <definedName name="BOB_Med_MDC_days_16_curr" hidden="1">'[2]ePSM BOB Data Page'!$AB$120</definedName>
    <definedName name="BOB_Med_MDC_days_17_curr" localSheetId="5" hidden="1">'[2]ePSM BOB Data Page'!$AB$127</definedName>
    <definedName name="BOB_Med_MDC_days_17_curr" localSheetId="4" hidden="1">'[2]ePSM BOB Data Page'!$AB$127</definedName>
    <definedName name="BOB_Med_MDC_days_17_curr" hidden="1">'[2]ePSM BOB Data Page'!$AB$127</definedName>
    <definedName name="BOB_Med_MDC_days_18_curr" localSheetId="5" hidden="1">'[2]ePSM BOB Data Page'!$AB$134</definedName>
    <definedName name="BOB_Med_MDC_days_18_curr" localSheetId="4" hidden="1">'[2]ePSM BOB Data Page'!$AB$134</definedName>
    <definedName name="BOB_Med_MDC_days_18_curr" hidden="1">'[2]ePSM BOB Data Page'!$AB$134</definedName>
    <definedName name="BOB_Med_MDC_days_19_curr" localSheetId="5" hidden="1">'[2]ePSM BOB Data Page'!$AB$141</definedName>
    <definedName name="BOB_Med_MDC_days_19_curr" localSheetId="4" hidden="1">'[2]ePSM BOB Data Page'!$AB$141</definedName>
    <definedName name="BOB_Med_MDC_days_19_curr" hidden="1">'[2]ePSM BOB Data Page'!$AB$141</definedName>
    <definedName name="BOB_Med_MDC_days_20_curr" localSheetId="5" hidden="1">'[2]ePSM BOB Data Page'!$AB$148</definedName>
    <definedName name="BOB_Med_MDC_days_20_curr" localSheetId="4" hidden="1">'[2]ePSM BOB Data Page'!$AB$148</definedName>
    <definedName name="BOB_Med_MDC_days_20_curr" hidden="1">'[2]ePSM BOB Data Page'!$AB$148</definedName>
    <definedName name="BOB_Med_MDC_days_21_curr" localSheetId="5" hidden="1">'[2]ePSM BOB Data Page'!$AB$155</definedName>
    <definedName name="BOB_Med_MDC_days_21_curr" localSheetId="4" hidden="1">'[2]ePSM BOB Data Page'!$AB$155</definedName>
    <definedName name="BOB_Med_MDC_days_21_curr" hidden="1">'[2]ePSM BOB Data Page'!$AB$155</definedName>
    <definedName name="BOB_Med_MDC_days_22_curr" localSheetId="5" hidden="1">'[2]ePSM BOB Data Page'!$AB$162</definedName>
    <definedName name="BOB_Med_MDC_days_22_curr" localSheetId="4" hidden="1">'[2]ePSM BOB Data Page'!$AB$162</definedName>
    <definedName name="BOB_Med_MDC_days_22_curr" hidden="1">'[2]ePSM BOB Data Page'!$AB$162</definedName>
    <definedName name="BOB_Med_MDC_days_23_curr" localSheetId="5" hidden="1">'[2]ePSM BOB Data Page'!$AB$169</definedName>
    <definedName name="BOB_Med_MDC_days_23_curr" localSheetId="4" hidden="1">'[2]ePSM BOB Data Page'!$AB$169</definedName>
    <definedName name="BOB_Med_MDC_days_23_curr" hidden="1">'[2]ePSM BOB Data Page'!$AB$169</definedName>
    <definedName name="BOB_Med_MDC_days_999_curr" localSheetId="5" hidden="1">'[2]ePSM BOB Data Page'!$AB$176</definedName>
    <definedName name="BOB_Med_MDC_days_999_curr" localSheetId="4" hidden="1">'[2]ePSM BOB Data Page'!$AB$176</definedName>
    <definedName name="BOB_Med_MDC_days_999_curr" hidden="1">'[2]ePSM BOB Data Page'!$AB$176</definedName>
    <definedName name="BOB_Med_MDC_inp_paid_00_curr" localSheetId="5" hidden="1">'[2]ePSM BOB Data Page'!$AB$5</definedName>
    <definedName name="BOB_Med_MDC_inp_paid_00_curr" localSheetId="4" hidden="1">'[2]ePSM BOB Data Page'!$AB$5</definedName>
    <definedName name="BOB_Med_MDC_inp_paid_00_curr" hidden="1">'[2]ePSM BOB Data Page'!$AB$5</definedName>
    <definedName name="BOB_Med_MDC_inp_paid_01_curr" localSheetId="5" hidden="1">'[2]ePSM BOB Data Page'!$AB$12</definedName>
    <definedName name="BOB_Med_MDC_inp_paid_01_curr" localSheetId="4" hidden="1">'[2]ePSM BOB Data Page'!$AB$12</definedName>
    <definedName name="BOB_Med_MDC_inp_paid_01_curr" hidden="1">'[2]ePSM BOB Data Page'!$AB$12</definedName>
    <definedName name="BOB_Med_MDC_inp_paid_02_curr" localSheetId="5" hidden="1">'[2]ePSM BOB Data Page'!$AB$19</definedName>
    <definedName name="BOB_Med_MDC_inp_paid_02_curr" localSheetId="4" hidden="1">'[2]ePSM BOB Data Page'!$AB$19</definedName>
    <definedName name="BOB_Med_MDC_inp_paid_02_curr" hidden="1">'[2]ePSM BOB Data Page'!$AB$19</definedName>
    <definedName name="BOB_Med_MDC_inp_paid_03_curr" localSheetId="5" hidden="1">'[2]ePSM BOB Data Page'!$AB$26</definedName>
    <definedName name="BOB_Med_MDC_inp_paid_03_curr" localSheetId="4" hidden="1">'[2]ePSM BOB Data Page'!$AB$26</definedName>
    <definedName name="BOB_Med_MDC_inp_paid_03_curr" hidden="1">'[2]ePSM BOB Data Page'!$AB$26</definedName>
    <definedName name="BOB_Med_MDC_inp_paid_04_curr" localSheetId="5" hidden="1">'[2]ePSM BOB Data Page'!$AB$33</definedName>
    <definedName name="BOB_Med_MDC_inp_paid_04_curr" localSheetId="4" hidden="1">'[2]ePSM BOB Data Page'!$AB$33</definedName>
    <definedName name="BOB_Med_MDC_inp_paid_04_curr" hidden="1">'[2]ePSM BOB Data Page'!$AB$33</definedName>
    <definedName name="BOB_Med_MDC_inp_paid_05_curr" localSheetId="5" hidden="1">'[2]ePSM BOB Data Page'!$AB$40</definedName>
    <definedName name="BOB_Med_MDC_inp_paid_05_curr" localSheetId="4" hidden="1">'[2]ePSM BOB Data Page'!$AB$40</definedName>
    <definedName name="BOB_Med_MDC_inp_paid_05_curr" hidden="1">'[2]ePSM BOB Data Page'!$AB$40</definedName>
    <definedName name="BOB_Med_MDC_inp_paid_06_curr" localSheetId="5" hidden="1">'[2]ePSM BOB Data Page'!$AB$47</definedName>
    <definedName name="BOB_Med_MDC_inp_paid_06_curr" localSheetId="4" hidden="1">'[2]ePSM BOB Data Page'!$AB$47</definedName>
    <definedName name="BOB_Med_MDC_inp_paid_06_curr" hidden="1">'[2]ePSM BOB Data Page'!$AB$47</definedName>
    <definedName name="BOB_Med_MDC_inp_paid_07_curr" localSheetId="5" hidden="1">'[2]ePSM BOB Data Page'!$AB$54</definedName>
    <definedName name="BOB_Med_MDC_inp_paid_07_curr" localSheetId="4" hidden="1">'[2]ePSM BOB Data Page'!$AB$54</definedName>
    <definedName name="BOB_Med_MDC_inp_paid_07_curr" hidden="1">'[2]ePSM BOB Data Page'!$AB$54</definedName>
    <definedName name="BOB_Med_MDC_inp_paid_08_curr" localSheetId="5" hidden="1">'[2]ePSM BOB Data Page'!$AB$61</definedName>
    <definedName name="BOB_Med_MDC_inp_paid_08_curr" localSheetId="4" hidden="1">'[2]ePSM BOB Data Page'!$AB$61</definedName>
    <definedName name="BOB_Med_MDC_inp_paid_08_curr" hidden="1">'[2]ePSM BOB Data Page'!$AB$61</definedName>
    <definedName name="BOB_Med_MDC_inp_paid_09_curr" localSheetId="5" hidden="1">'[2]ePSM BOB Data Page'!$AB$68</definedName>
    <definedName name="BOB_Med_MDC_inp_paid_09_curr" localSheetId="4" hidden="1">'[2]ePSM BOB Data Page'!$AB$68</definedName>
    <definedName name="BOB_Med_MDC_inp_paid_09_curr" hidden="1">'[2]ePSM BOB Data Page'!$AB$68</definedName>
    <definedName name="BOB_Med_MDC_inp_paid_10_curr" localSheetId="5" hidden="1">'[2]ePSM BOB Data Page'!$AB$75</definedName>
    <definedName name="BOB_Med_MDC_inp_paid_10_curr" localSheetId="4" hidden="1">'[2]ePSM BOB Data Page'!$AB$75</definedName>
    <definedName name="BOB_Med_MDC_inp_paid_10_curr" hidden="1">'[2]ePSM BOB Data Page'!$AB$75</definedName>
    <definedName name="BOB_Med_MDC_inp_paid_11_curr" localSheetId="5" hidden="1">'[2]ePSM BOB Data Page'!$AB$82</definedName>
    <definedName name="BOB_Med_MDC_inp_paid_11_curr" localSheetId="4" hidden="1">'[2]ePSM BOB Data Page'!$AB$82</definedName>
    <definedName name="BOB_Med_MDC_inp_paid_11_curr" hidden="1">'[2]ePSM BOB Data Page'!$AB$82</definedName>
    <definedName name="BOB_Med_MDC_inp_paid_12_curr" localSheetId="5" hidden="1">'[2]ePSM BOB Data Page'!$AB$89</definedName>
    <definedName name="BOB_Med_MDC_inp_paid_12_curr" localSheetId="4" hidden="1">'[2]ePSM BOB Data Page'!$AB$89</definedName>
    <definedName name="BOB_Med_MDC_inp_paid_12_curr" hidden="1">'[2]ePSM BOB Data Page'!$AB$89</definedName>
    <definedName name="BOB_Med_MDC_inp_paid_13_curr" localSheetId="5" hidden="1">'[2]ePSM BOB Data Page'!$AB$96</definedName>
    <definedName name="BOB_Med_MDC_inp_paid_13_curr" localSheetId="4" hidden="1">'[2]ePSM BOB Data Page'!$AB$96</definedName>
    <definedName name="BOB_Med_MDC_inp_paid_13_curr" hidden="1">'[2]ePSM BOB Data Page'!$AB$96</definedName>
    <definedName name="BOB_Med_MDC_inp_paid_14_curr" localSheetId="5" hidden="1">'[2]ePSM BOB Data Page'!$AB$103</definedName>
    <definedName name="BOB_Med_MDC_inp_paid_14_curr" localSheetId="4" hidden="1">'[2]ePSM BOB Data Page'!$AB$103</definedName>
    <definedName name="BOB_Med_MDC_inp_paid_14_curr" hidden="1">'[2]ePSM BOB Data Page'!$AB$103</definedName>
    <definedName name="BOB_Med_MDC_inp_paid_15_curr" localSheetId="5" hidden="1">'[2]ePSM BOB Data Page'!$AB$110</definedName>
    <definedName name="BOB_Med_MDC_inp_paid_15_curr" localSheetId="4" hidden="1">'[2]ePSM BOB Data Page'!$AB$110</definedName>
    <definedName name="BOB_Med_MDC_inp_paid_15_curr" hidden="1">'[2]ePSM BOB Data Page'!$AB$110</definedName>
    <definedName name="BOB_Med_MDC_inp_paid_16_curr" localSheetId="5" hidden="1">'[2]ePSM BOB Data Page'!$AB$117</definedName>
    <definedName name="BOB_Med_MDC_inp_paid_16_curr" localSheetId="4" hidden="1">'[2]ePSM BOB Data Page'!$AB$117</definedName>
    <definedName name="BOB_Med_MDC_inp_paid_16_curr" hidden="1">'[2]ePSM BOB Data Page'!$AB$117</definedName>
    <definedName name="BOB_Med_MDC_inp_paid_17_curr" localSheetId="5" hidden="1">'[2]ePSM BOB Data Page'!$AB$124</definedName>
    <definedName name="BOB_Med_MDC_inp_paid_17_curr" localSheetId="4" hidden="1">'[2]ePSM BOB Data Page'!$AB$124</definedName>
    <definedName name="BOB_Med_MDC_inp_paid_17_curr" hidden="1">'[2]ePSM BOB Data Page'!$AB$124</definedName>
    <definedName name="BOB_Med_MDC_inp_paid_18_curr" localSheetId="5" hidden="1">'[2]ePSM BOB Data Page'!$AB$131</definedName>
    <definedName name="BOB_Med_MDC_inp_paid_18_curr" localSheetId="4" hidden="1">'[2]ePSM BOB Data Page'!$AB$131</definedName>
    <definedName name="BOB_Med_MDC_inp_paid_18_curr" hidden="1">'[2]ePSM BOB Data Page'!$AB$131</definedName>
    <definedName name="BOB_Med_MDC_inp_paid_19_curr" localSheetId="5" hidden="1">'[2]ePSM BOB Data Page'!$AB$138</definedName>
    <definedName name="BOB_Med_MDC_inp_paid_19_curr" localSheetId="4" hidden="1">'[2]ePSM BOB Data Page'!$AB$138</definedName>
    <definedName name="BOB_Med_MDC_inp_paid_19_curr" hidden="1">'[2]ePSM BOB Data Page'!$AB$138</definedName>
    <definedName name="BOB_Med_MDC_inp_paid_20_curr" localSheetId="5" hidden="1">'[2]ePSM BOB Data Page'!$AB$145</definedName>
    <definedName name="BOB_Med_MDC_inp_paid_20_curr" localSheetId="4" hidden="1">'[2]ePSM BOB Data Page'!$AB$145</definedName>
    <definedName name="BOB_Med_MDC_inp_paid_20_curr" hidden="1">'[2]ePSM BOB Data Page'!$AB$145</definedName>
    <definedName name="BOB_Med_MDC_inp_paid_21_curr" localSheetId="5" hidden="1">'[2]ePSM BOB Data Page'!$AB$152</definedName>
    <definedName name="BOB_Med_MDC_inp_paid_21_curr" localSheetId="4" hidden="1">'[2]ePSM BOB Data Page'!$AB$152</definedName>
    <definedName name="BOB_Med_MDC_inp_paid_21_curr" hidden="1">'[2]ePSM BOB Data Page'!$AB$152</definedName>
    <definedName name="BOB_Med_MDC_inp_paid_22_curr" localSheetId="5" hidden="1">'[2]ePSM BOB Data Page'!$AB$159</definedName>
    <definedName name="BOB_Med_MDC_inp_paid_22_curr" localSheetId="4" hidden="1">'[2]ePSM BOB Data Page'!$AB$159</definedName>
    <definedName name="BOB_Med_MDC_inp_paid_22_curr" hidden="1">'[2]ePSM BOB Data Page'!$AB$159</definedName>
    <definedName name="BOB_Med_MDC_inp_paid_23_curr" localSheetId="5" hidden="1">'[2]ePSM BOB Data Page'!$AB$166</definedName>
    <definedName name="BOB_Med_MDC_inp_paid_23_curr" localSheetId="4" hidden="1">'[2]ePSM BOB Data Page'!$AB$166</definedName>
    <definedName name="BOB_Med_MDC_inp_paid_23_curr" hidden="1">'[2]ePSM BOB Data Page'!$AB$166</definedName>
    <definedName name="BOB_Med_MDC_inp_paid_999_curr" localSheetId="5" hidden="1">'[2]ePSM BOB Data Page'!$AB$173</definedName>
    <definedName name="BOB_Med_MDC_inp_paid_999_curr" localSheetId="4" hidden="1">'[2]ePSM BOB Data Page'!$AB$173</definedName>
    <definedName name="BOB_Med_MDC_inp_paid_999_curr" hidden="1">'[2]ePSM BOB Data Page'!$AB$173</definedName>
    <definedName name="BOB_Med_MDC_paid_00_curr" localSheetId="5" hidden="1">'[2]ePSM BOB Data Page'!$AB$4</definedName>
    <definedName name="BOB_Med_MDC_paid_00_curr" localSheetId="4" hidden="1">'[2]ePSM BOB Data Page'!$AB$4</definedName>
    <definedName name="BOB_Med_MDC_paid_00_curr" hidden="1">'[2]ePSM BOB Data Page'!$AB$4</definedName>
    <definedName name="BOB_Med_MDC_paid_01_curr" localSheetId="5" hidden="1">'[2]ePSM BOB Data Page'!$AB$11</definedName>
    <definedName name="BOB_Med_MDC_paid_01_curr" localSheetId="4" hidden="1">'[2]ePSM BOB Data Page'!$AB$11</definedName>
    <definedName name="BOB_Med_MDC_paid_01_curr" hidden="1">'[2]ePSM BOB Data Page'!$AB$11</definedName>
    <definedName name="BOB_Med_MDC_paid_02_curr" localSheetId="5" hidden="1">'[2]ePSM BOB Data Page'!$AB$18</definedName>
    <definedName name="BOB_Med_MDC_paid_02_curr" localSheetId="4" hidden="1">'[2]ePSM BOB Data Page'!$AB$18</definedName>
    <definedName name="BOB_Med_MDC_paid_02_curr" hidden="1">'[2]ePSM BOB Data Page'!$AB$18</definedName>
    <definedName name="BOB_Med_MDC_paid_03_curr" localSheetId="5" hidden="1">'[2]ePSM BOB Data Page'!$AB$25</definedName>
    <definedName name="BOB_Med_MDC_paid_03_curr" localSheetId="4" hidden="1">'[2]ePSM BOB Data Page'!$AB$25</definedName>
    <definedName name="BOB_Med_MDC_paid_03_curr" hidden="1">'[2]ePSM BOB Data Page'!$AB$25</definedName>
    <definedName name="BOB_Med_MDC_paid_04_curr" localSheetId="5" hidden="1">'[2]ePSM BOB Data Page'!$AB$32</definedName>
    <definedName name="BOB_Med_MDC_paid_04_curr" localSheetId="4" hidden="1">'[2]ePSM BOB Data Page'!$AB$32</definedName>
    <definedName name="BOB_Med_MDC_paid_04_curr" hidden="1">'[2]ePSM BOB Data Page'!$AB$32</definedName>
    <definedName name="BOB_Med_MDC_paid_05_curr" localSheetId="5" hidden="1">'[2]ePSM BOB Data Page'!$AB$39</definedName>
    <definedName name="BOB_Med_MDC_paid_05_curr" localSheetId="4" hidden="1">'[2]ePSM BOB Data Page'!$AB$39</definedName>
    <definedName name="BOB_Med_MDC_paid_05_curr" hidden="1">'[2]ePSM BOB Data Page'!$AB$39</definedName>
    <definedName name="BOB_Med_MDC_paid_06_curr" localSheetId="5" hidden="1">'[2]ePSM BOB Data Page'!$AB$46</definedName>
    <definedName name="BOB_Med_MDC_paid_06_curr" localSheetId="4" hidden="1">'[2]ePSM BOB Data Page'!$AB$46</definedName>
    <definedName name="BOB_Med_MDC_paid_06_curr" hidden="1">'[2]ePSM BOB Data Page'!$AB$46</definedName>
    <definedName name="BOB_Med_MDC_paid_07_curr" localSheetId="5" hidden="1">'[2]ePSM BOB Data Page'!$AB$53</definedName>
    <definedName name="BOB_Med_MDC_paid_07_curr" localSheetId="4" hidden="1">'[2]ePSM BOB Data Page'!$AB$53</definedName>
    <definedName name="BOB_Med_MDC_paid_07_curr" hidden="1">'[2]ePSM BOB Data Page'!$AB$53</definedName>
    <definedName name="BOB_Med_MDC_paid_08_curr" localSheetId="5" hidden="1">'[2]ePSM BOB Data Page'!$AB$60</definedName>
    <definedName name="BOB_Med_MDC_paid_08_curr" localSheetId="4" hidden="1">'[2]ePSM BOB Data Page'!$AB$60</definedName>
    <definedName name="BOB_Med_MDC_paid_08_curr" hidden="1">'[2]ePSM BOB Data Page'!$AB$60</definedName>
    <definedName name="BOB_Med_MDC_paid_09_curr" localSheetId="5" hidden="1">'[2]ePSM BOB Data Page'!$AB$67</definedName>
    <definedName name="BOB_Med_MDC_paid_09_curr" localSheetId="4" hidden="1">'[2]ePSM BOB Data Page'!$AB$67</definedName>
    <definedName name="BOB_Med_MDC_paid_09_curr" hidden="1">'[2]ePSM BOB Data Page'!$AB$67</definedName>
    <definedName name="BOB_Med_MDC_paid_10_curr" localSheetId="5" hidden="1">'[2]ePSM BOB Data Page'!$AB$74</definedName>
    <definedName name="BOB_Med_MDC_paid_10_curr" localSheetId="4" hidden="1">'[2]ePSM BOB Data Page'!$AB$74</definedName>
    <definedName name="BOB_Med_MDC_paid_10_curr" hidden="1">'[2]ePSM BOB Data Page'!$AB$74</definedName>
    <definedName name="BOB_Med_MDC_paid_11_curr" localSheetId="5" hidden="1">'[2]ePSM BOB Data Page'!$AB$81</definedName>
    <definedName name="BOB_Med_MDC_paid_11_curr" localSheetId="4" hidden="1">'[2]ePSM BOB Data Page'!$AB$81</definedName>
    <definedName name="BOB_Med_MDC_paid_11_curr" hidden="1">'[2]ePSM BOB Data Page'!$AB$81</definedName>
    <definedName name="BOB_Med_MDC_paid_12_curr" localSheetId="5" hidden="1">'[2]ePSM BOB Data Page'!$AB$88</definedName>
    <definedName name="BOB_Med_MDC_paid_12_curr" localSheetId="4" hidden="1">'[2]ePSM BOB Data Page'!$AB$88</definedName>
    <definedName name="BOB_Med_MDC_paid_12_curr" hidden="1">'[2]ePSM BOB Data Page'!$AB$88</definedName>
    <definedName name="BOB_Med_MDC_paid_13_curr" localSheetId="5" hidden="1">'[2]ePSM BOB Data Page'!$AB$95</definedName>
    <definedName name="BOB_Med_MDC_paid_13_curr" localSheetId="4" hidden="1">'[2]ePSM BOB Data Page'!$AB$95</definedName>
    <definedName name="BOB_Med_MDC_paid_13_curr" hidden="1">'[2]ePSM BOB Data Page'!$AB$95</definedName>
    <definedName name="BOB_Med_MDC_paid_14_curr" localSheetId="5" hidden="1">'[2]ePSM BOB Data Page'!$AB$102</definedName>
    <definedName name="BOB_Med_MDC_paid_14_curr" localSheetId="4" hidden="1">'[2]ePSM BOB Data Page'!$AB$102</definedName>
    <definedName name="BOB_Med_MDC_paid_14_curr" hidden="1">'[2]ePSM BOB Data Page'!$AB$102</definedName>
    <definedName name="BOB_Med_MDC_paid_15_curr" localSheetId="5" hidden="1">'[2]ePSM BOB Data Page'!$AB$109</definedName>
    <definedName name="BOB_Med_MDC_paid_15_curr" localSheetId="4" hidden="1">'[2]ePSM BOB Data Page'!$AB$109</definedName>
    <definedName name="BOB_Med_MDC_paid_15_curr" hidden="1">'[2]ePSM BOB Data Page'!$AB$109</definedName>
    <definedName name="BOB_Med_MDC_paid_16_curr" localSheetId="5" hidden="1">'[2]ePSM BOB Data Page'!$AB$116</definedName>
    <definedName name="BOB_Med_MDC_paid_16_curr" localSheetId="4" hidden="1">'[2]ePSM BOB Data Page'!$AB$116</definedName>
    <definedName name="BOB_Med_MDC_paid_16_curr" hidden="1">'[2]ePSM BOB Data Page'!$AB$116</definedName>
    <definedName name="BOB_Med_MDC_paid_17_curr" localSheetId="5" hidden="1">'[2]ePSM BOB Data Page'!$AB$123</definedName>
    <definedName name="BOB_Med_MDC_paid_17_curr" localSheetId="4" hidden="1">'[2]ePSM BOB Data Page'!$AB$123</definedName>
    <definedName name="BOB_Med_MDC_paid_17_curr" hidden="1">'[2]ePSM BOB Data Page'!$AB$123</definedName>
    <definedName name="BOB_Med_MDC_paid_18_curr" localSheetId="5" hidden="1">'[2]ePSM BOB Data Page'!$AB$130</definedName>
    <definedName name="BOB_Med_MDC_paid_18_curr" localSheetId="4" hidden="1">'[2]ePSM BOB Data Page'!$AB$130</definedName>
    <definedName name="BOB_Med_MDC_paid_18_curr" hidden="1">'[2]ePSM BOB Data Page'!$AB$130</definedName>
    <definedName name="BOB_Med_MDC_paid_19_curr" localSheetId="5" hidden="1">'[2]ePSM BOB Data Page'!$AB$137</definedName>
    <definedName name="BOB_Med_MDC_paid_19_curr" localSheetId="4" hidden="1">'[2]ePSM BOB Data Page'!$AB$137</definedName>
    <definedName name="BOB_Med_MDC_paid_19_curr" hidden="1">'[2]ePSM BOB Data Page'!$AB$137</definedName>
    <definedName name="BOB_Med_MDC_paid_20_curr" localSheetId="5" hidden="1">'[2]ePSM BOB Data Page'!$AB$144</definedName>
    <definedName name="BOB_Med_MDC_paid_20_curr" localSheetId="4" hidden="1">'[2]ePSM BOB Data Page'!$AB$144</definedName>
    <definedName name="BOB_Med_MDC_paid_20_curr" hidden="1">'[2]ePSM BOB Data Page'!$AB$144</definedName>
    <definedName name="BOB_Med_MDC_paid_21_curr" localSheetId="5" hidden="1">'[2]ePSM BOB Data Page'!$AB$151</definedName>
    <definedName name="BOB_Med_MDC_paid_21_curr" localSheetId="4" hidden="1">'[2]ePSM BOB Data Page'!$AB$151</definedName>
    <definedName name="BOB_Med_MDC_paid_21_curr" hidden="1">'[2]ePSM BOB Data Page'!$AB$151</definedName>
    <definedName name="BOB_Med_MDC_paid_22_curr" localSheetId="5" hidden="1">'[2]ePSM BOB Data Page'!$AB$158</definedName>
    <definedName name="BOB_Med_MDC_paid_22_curr" localSheetId="4" hidden="1">'[2]ePSM BOB Data Page'!$AB$158</definedName>
    <definedName name="BOB_Med_MDC_paid_22_curr" hidden="1">'[2]ePSM BOB Data Page'!$AB$158</definedName>
    <definedName name="BOB_Med_MDC_paid_23_curr" localSheetId="5" hidden="1">'[2]ePSM BOB Data Page'!$AB$165</definedName>
    <definedName name="BOB_Med_MDC_paid_23_curr" localSheetId="4" hidden="1">'[2]ePSM BOB Data Page'!$AB$165</definedName>
    <definedName name="BOB_Med_MDC_paid_23_curr" hidden="1">'[2]ePSM BOB Data Page'!$AB$165</definedName>
    <definedName name="BOB_Med_MDC_paid_999_curr" localSheetId="5" hidden="1">'[2]ePSM BOB Data Page'!$AB$172</definedName>
    <definedName name="BOB_Med_MDC_paid_999_curr" localSheetId="4" hidden="1">'[2]ePSM BOB Data Page'!$AB$172</definedName>
    <definedName name="BOB_Med_MDC_paid_999_curr" hidden="1">'[2]ePSM BOB Data Page'!$AB$172</definedName>
    <definedName name="BOB_Med_months_curr" localSheetId="5" hidden="1">'[2]ePSM BOB Data Page'!$C$3</definedName>
    <definedName name="BOB_Med_months_curr" localSheetId="4" hidden="1">'[2]ePSM BOB Data Page'!$C$3</definedName>
    <definedName name="BOB_Med_months_curr" hidden="1">'[2]ePSM BOB Data Page'!$C$3</definedName>
    <definedName name="BOB_Med_months_prior" localSheetId="5" hidden="1">'[2]ePSM BOB Data Page'!$G$3</definedName>
    <definedName name="BOB_Med_months_prior" localSheetId="4" hidden="1">'[2]ePSM BOB Data Page'!$G$3</definedName>
    <definedName name="BOB_Med_months_prior" hidden="1">'[2]ePSM BOB Data Page'!$G$3</definedName>
    <definedName name="BOB_Med_num_employees_curr" localSheetId="5" hidden="1">'[2]ePSM BOB Data Page'!$C$20</definedName>
    <definedName name="BOB_Med_num_employees_curr" localSheetId="4" hidden="1">'[2]ePSM BOB Data Page'!$C$20</definedName>
    <definedName name="BOB_Med_num_employees_curr" hidden="1">'[2]ePSM BOB Data Page'!$C$20</definedName>
    <definedName name="BOB_Med_num_employees_prior" localSheetId="5" hidden="1">'[2]ePSM BOB Data Page'!$G$20</definedName>
    <definedName name="BOB_Med_num_employees_prior" localSheetId="4" hidden="1">'[2]ePSM BOB Data Page'!$G$20</definedName>
    <definedName name="BOB_Med_num_employees_prior" hidden="1">'[2]ePSM BOB Data Page'!$G$20</definedName>
    <definedName name="BOB_Med_num_members_curr" localSheetId="5" hidden="1">'[2]ePSM BOB Data Page'!$C$19</definedName>
    <definedName name="BOB_Med_num_members_curr" localSheetId="4" hidden="1">'[2]ePSM BOB Data Page'!$C$19</definedName>
    <definedName name="BOB_Med_num_members_curr" hidden="1">'[2]ePSM BOB Data Page'!$C$19</definedName>
    <definedName name="BOB_Med_num_members_prior" localSheetId="5" hidden="1">'[2]ePSM BOB Data Page'!$G$19</definedName>
    <definedName name="BOB_Med_num_members_prior" localSheetId="4" hidden="1">'[2]ePSM BOB Data Page'!$G$19</definedName>
    <definedName name="BOB_Med_num_members_prior" hidden="1">'[2]ePSM BOB Data Page'!$G$19</definedName>
    <definedName name="BOB_Med_office_visits_count_curr" localSheetId="5" hidden="1">'[2]ePSM BOB Data Page'!$V$11</definedName>
    <definedName name="BOB_Med_office_visits_count_curr" localSheetId="4" hidden="1">'[2]ePSM BOB Data Page'!$V$11</definedName>
    <definedName name="BOB_Med_office_visits_count_curr" hidden="1">'[2]ePSM BOB Data Page'!$V$11</definedName>
    <definedName name="BOB_Med_office_visits_count_prior" localSheetId="5" hidden="1">'[2]ePSM BOB Data Page'!$Y$11</definedName>
    <definedName name="BOB_Med_office_visits_count_prior" localSheetId="4" hidden="1">'[2]ePSM BOB Data Page'!$Y$11</definedName>
    <definedName name="BOB_Med_office_visits_count_prior" hidden="1">'[2]ePSM BOB Data Page'!$Y$11</definedName>
    <definedName name="BOB_Med_paid_amt_above_threshold_curr" localSheetId="5" hidden="1">'[2]ePSM BOB Data Page'!$V$16</definedName>
    <definedName name="BOB_Med_paid_amt_above_threshold_curr" localSheetId="4" hidden="1">'[2]ePSM BOB Data Page'!$V$16</definedName>
    <definedName name="BOB_Med_paid_amt_above_threshold_curr" hidden="1">'[2]ePSM BOB Data Page'!$V$16</definedName>
    <definedName name="BOB_Med_paid_amt_above_threshold_prior" localSheetId="5" hidden="1">'[2]ePSM BOB Data Page'!$Y$16</definedName>
    <definedName name="BOB_Med_paid_amt_above_threshold_prior" localSheetId="4" hidden="1">'[2]ePSM BOB Data Page'!$Y$16</definedName>
    <definedName name="BOB_Med_paid_amt_above_threshold_prior" hidden="1">'[2]ePSM BOB Data Page'!$Y$16</definedName>
    <definedName name="BOB_Med_paid_amt_amb_surgeries_curr" localSheetId="5" hidden="1">'[2]ePSM BOB Data Page'!$AH$9</definedName>
    <definedName name="BOB_Med_paid_amt_amb_surgeries_curr" localSheetId="4" hidden="1">'[2]ePSM BOB Data Page'!$AH$9</definedName>
    <definedName name="BOB_Med_paid_amt_amb_surgeries_curr" hidden="1">'[2]ePSM BOB Data Page'!$AH$9</definedName>
    <definedName name="BOB_Med_paid_amt_amb_surgeries_prior" localSheetId="5" hidden="1">'[2]ePSM BOB Data Page'!$AK$9</definedName>
    <definedName name="BOB_Med_paid_amt_amb_surgeries_prior" localSheetId="4" hidden="1">'[2]ePSM BOB Data Page'!$AK$9</definedName>
    <definedName name="BOB_Med_paid_amt_amb_surgeries_prior" hidden="1">'[2]ePSM BOB Data Page'!$AK$9</definedName>
    <definedName name="BOB_Med_paid_amt_amb_visits_curr" localSheetId="5" hidden="1">'[2]ePSM BOB Data Page'!$AH$4</definedName>
    <definedName name="BOB_Med_paid_amt_amb_visits_curr" localSheetId="4" hidden="1">'[2]ePSM BOB Data Page'!$AH$4</definedName>
    <definedName name="BOB_Med_paid_amt_amb_visits_curr" hidden="1">'[2]ePSM BOB Data Page'!$AH$4</definedName>
    <definedName name="BOB_Med_paid_amt_amb_visits_prior" localSheetId="5" hidden="1">'[2]ePSM BOB Data Page'!$AK$4</definedName>
    <definedName name="BOB_Med_paid_amt_amb_visits_prior" localSheetId="4" hidden="1">'[2]ePSM BOB Data Page'!$AK$4</definedName>
    <definedName name="BOB_Med_paid_amt_amb_visits_prior" hidden="1">'[2]ePSM BOB Data Page'!$AK$4</definedName>
    <definedName name="BOB_Med_paid_amt_curr" localSheetId="5" hidden="1">'[2]ePSM BOB Data Page'!$V$3</definedName>
    <definedName name="BOB_Med_paid_amt_curr" localSheetId="4" hidden="1">'[2]ePSM BOB Data Page'!$V$3</definedName>
    <definedName name="BOB_Med_paid_amt_curr" hidden="1">'[2]ePSM BOB Data Page'!$V$3</definedName>
    <definedName name="BOB_Med_paid_amt_er_visits_curr" localSheetId="5" hidden="1">'[2]ePSM BOB Data Page'!$AH$5</definedName>
    <definedName name="BOB_Med_paid_amt_er_visits_curr" localSheetId="4" hidden="1">'[2]ePSM BOB Data Page'!$AH$5</definedName>
    <definedName name="BOB_Med_paid_amt_er_visits_curr" hidden="1">'[2]ePSM BOB Data Page'!$AH$5</definedName>
    <definedName name="BOB_Med_paid_amt_er_visits_prior" localSheetId="5" hidden="1">'[2]ePSM BOB Data Page'!$AK$5</definedName>
    <definedName name="BOB_Med_paid_amt_er_visits_prior" localSheetId="4" hidden="1">'[2]ePSM BOB Data Page'!$AK$5</definedName>
    <definedName name="BOB_Med_paid_amt_er_visits_prior" hidden="1">'[2]ePSM BOB Data Page'!$AK$5</definedName>
    <definedName name="BOB_Med_paid_amt_home_health_curr" localSheetId="5" hidden="1">'[2]ePSM BOB Data Page'!$AH$14</definedName>
    <definedName name="BOB_Med_paid_amt_home_health_curr" localSheetId="4" hidden="1">'[2]ePSM BOB Data Page'!$AH$14</definedName>
    <definedName name="BOB_Med_paid_amt_home_health_curr" hidden="1">'[2]ePSM BOB Data Page'!$AH$14</definedName>
    <definedName name="BOB_Med_paid_amt_home_health_prior" localSheetId="5" hidden="1">'[2]ePSM BOB Data Page'!$AK$14</definedName>
    <definedName name="BOB_Med_paid_amt_home_health_prior" localSheetId="4" hidden="1">'[2]ePSM BOB Data Page'!$AK$14</definedName>
    <definedName name="BOB_Med_paid_amt_home_health_prior" hidden="1">'[2]ePSM BOB Data Page'!$AK$14</definedName>
    <definedName name="BOB_Med_paid_amt_inp_days_curr" localSheetId="5" hidden="1">'[2]ePSM BOB Data Page'!$AH$3</definedName>
    <definedName name="BOB_Med_paid_amt_inp_days_curr" localSheetId="4" hidden="1">'[2]ePSM BOB Data Page'!$AH$3</definedName>
    <definedName name="BOB_Med_paid_amt_inp_days_curr" hidden="1">'[2]ePSM BOB Data Page'!$AH$3</definedName>
    <definedName name="BOB_Med_paid_amt_inp_days_prior" localSheetId="5" hidden="1">'[2]ePSM BOB Data Page'!$AK$3</definedName>
    <definedName name="BOB_Med_paid_amt_inp_days_prior" localSheetId="4" hidden="1">'[2]ePSM BOB Data Page'!$AK$3</definedName>
    <definedName name="BOB_Med_paid_amt_inp_days_prior" hidden="1">'[2]ePSM BOB Data Page'!$AK$3</definedName>
    <definedName name="BOB_Med_paid_amt_inp_surgeries_curr" localSheetId="5" hidden="1">'[2]ePSM BOB Data Page'!$AH$8</definedName>
    <definedName name="BOB_Med_paid_amt_inp_surgeries_curr" localSheetId="4" hidden="1">'[2]ePSM BOB Data Page'!$AH$8</definedName>
    <definedName name="BOB_Med_paid_amt_inp_surgeries_curr" hidden="1">'[2]ePSM BOB Data Page'!$AH$8</definedName>
    <definedName name="BOB_Med_paid_amt_inp_surgeries_prior" localSheetId="5" hidden="1">'[2]ePSM BOB Data Page'!$AK$8</definedName>
    <definedName name="BOB_Med_paid_amt_inp_surgeries_prior" localSheetId="4" hidden="1">'[2]ePSM BOB Data Page'!$AK$8</definedName>
    <definedName name="BOB_Med_paid_amt_inp_surgeries_prior" hidden="1">'[2]ePSM BOB Data Page'!$AK$8</definedName>
    <definedName name="BOB_Med_paid_amt_lab_serv_curr" localSheetId="5" hidden="1">'[2]ePSM BOB Data Page'!$AH$13</definedName>
    <definedName name="BOB_Med_paid_amt_lab_serv_curr" localSheetId="4" hidden="1">'[2]ePSM BOB Data Page'!$AH$13</definedName>
    <definedName name="BOB_Med_paid_amt_lab_serv_curr" hidden="1">'[2]ePSM BOB Data Page'!$AH$13</definedName>
    <definedName name="BOB_Med_paid_amt_lab_serv_prior" localSheetId="5" hidden="1">'[2]ePSM BOB Data Page'!$AK$13</definedName>
    <definedName name="BOB_Med_paid_amt_lab_serv_prior" localSheetId="4" hidden="1">'[2]ePSM BOB Data Page'!$AK$13</definedName>
    <definedName name="BOB_Med_paid_amt_lab_serv_prior" hidden="1">'[2]ePSM BOB Data Page'!$AK$13</definedName>
    <definedName name="BOB_Med_paid_amt_med_rx_curr" localSheetId="5" hidden="1">'[2]ePSM BOB Data Page'!$AH$16</definedName>
    <definedName name="BOB_Med_paid_amt_med_rx_curr" localSheetId="4" hidden="1">'[2]ePSM BOB Data Page'!$AH$16</definedName>
    <definedName name="BOB_Med_paid_amt_med_rx_curr" hidden="1">'[2]ePSM BOB Data Page'!$AH$16</definedName>
    <definedName name="BOB_Med_paid_amt_med_rx_prior" localSheetId="5" hidden="1">'[2]ePSM BOB Data Page'!$AK$16</definedName>
    <definedName name="BOB_Med_paid_amt_med_rx_prior" localSheetId="4" hidden="1">'[2]ePSM BOB Data Page'!$AK$16</definedName>
    <definedName name="BOB_Med_paid_amt_med_rx_prior" hidden="1">'[2]ePSM BOB Data Page'!$AK$16</definedName>
    <definedName name="BOB_Med_paid_amt_med_visits_curr" localSheetId="5" hidden="1">'[2]ePSM BOB Data Page'!$AH$11</definedName>
    <definedName name="BOB_Med_paid_amt_med_visits_curr" localSheetId="4" hidden="1">'[2]ePSM BOB Data Page'!$AH$11</definedName>
    <definedName name="BOB_Med_paid_amt_med_visits_curr" hidden="1">'[2]ePSM BOB Data Page'!$AH$11</definedName>
    <definedName name="BOB_Med_paid_amt_med_visits_prior" localSheetId="5" hidden="1">'[2]ePSM BOB Data Page'!$AK$11</definedName>
    <definedName name="BOB_Med_paid_amt_med_visits_prior" localSheetId="4" hidden="1">'[2]ePSM BOB Data Page'!$AK$11</definedName>
    <definedName name="BOB_Med_paid_amt_med_visits_prior" hidden="1">'[2]ePSM BOB Data Page'!$AK$11</definedName>
    <definedName name="BOB_Med_paid_amt_mental_health_curr" localSheetId="5" hidden="1">'[2]ePSM BOB Data Page'!$AH$15</definedName>
    <definedName name="BOB_Med_paid_amt_mental_health_curr" localSheetId="4" hidden="1">'[2]ePSM BOB Data Page'!$AH$15</definedName>
    <definedName name="BOB_Med_paid_amt_mental_health_curr" hidden="1">'[2]ePSM BOB Data Page'!$AH$15</definedName>
    <definedName name="BOB_Med_paid_amt_mental_health_prior" localSheetId="5" hidden="1">'[2]ePSM BOB Data Page'!$AK$15</definedName>
    <definedName name="BOB_Med_paid_amt_mental_health_prior" localSheetId="4" hidden="1">'[2]ePSM BOB Data Page'!$AK$15</definedName>
    <definedName name="BOB_Med_paid_amt_mental_health_prior" hidden="1">'[2]ePSM BOB Data Page'!$AK$15</definedName>
    <definedName name="BOB_Med_paid_amt_misc_med_curr" localSheetId="5" hidden="1">'[2]ePSM BOB Data Page'!$AH$17</definedName>
    <definedName name="BOB_Med_paid_amt_misc_med_curr" localSheetId="4" hidden="1">'[2]ePSM BOB Data Page'!$AH$17</definedName>
    <definedName name="BOB_Med_paid_amt_misc_med_curr" hidden="1">'[2]ePSM BOB Data Page'!$AH$17</definedName>
    <definedName name="BOB_Med_paid_amt_misc_med_prior" localSheetId="5" hidden="1">'[2]ePSM BOB Data Page'!$AK$17</definedName>
    <definedName name="BOB_Med_paid_amt_misc_med_prior" localSheetId="4" hidden="1">'[2]ePSM BOB Data Page'!$AK$17</definedName>
    <definedName name="BOB_Med_paid_amt_misc_med_prior" hidden="1">'[2]ePSM BOB Data Page'!$AK$17</definedName>
    <definedName name="BOB_Med_paid_amt_office_surgeries_curr" localSheetId="5" hidden="1">'[2]ePSM BOB Data Page'!$AH$10</definedName>
    <definedName name="BOB_Med_paid_amt_office_surgeries_curr" localSheetId="4" hidden="1">'[2]ePSM BOB Data Page'!$AH$10</definedName>
    <definedName name="BOB_Med_paid_amt_office_surgeries_curr" hidden="1">'[2]ePSM BOB Data Page'!$AH$10</definedName>
    <definedName name="BOB_Med_paid_amt_office_surgeries_prior" localSheetId="5" hidden="1">'[2]ePSM BOB Data Page'!$AK$10</definedName>
    <definedName name="BOB_Med_paid_amt_office_surgeries_prior" localSheetId="4" hidden="1">'[2]ePSM BOB Data Page'!$AK$10</definedName>
    <definedName name="BOB_Med_paid_amt_office_surgeries_prior" hidden="1">'[2]ePSM BOB Data Page'!$AK$10</definedName>
    <definedName name="BOB_Med_paid_amt_prim_off_visits_curr" localSheetId="5" hidden="1">'[2]ePSM BOB Data Page'!$AH$7</definedName>
    <definedName name="BOB_Med_paid_amt_prim_off_visits_curr" localSheetId="4" hidden="1">'[2]ePSM BOB Data Page'!$AH$7</definedName>
    <definedName name="BOB_Med_paid_amt_prim_off_visits_curr" hidden="1">'[2]ePSM BOB Data Page'!$AH$7</definedName>
    <definedName name="BOB_Med_paid_amt_prim_off_visits_prior" localSheetId="5" hidden="1">'[2]ePSM BOB Data Page'!$AK$7</definedName>
    <definedName name="BOB_Med_paid_amt_prim_off_visits_prior" localSheetId="4" hidden="1">'[2]ePSM BOB Data Page'!$AK$7</definedName>
    <definedName name="BOB_Med_paid_amt_prim_off_visits_prior" hidden="1">'[2]ePSM BOB Data Page'!$AK$7</definedName>
    <definedName name="BOB_Med_paid_amt_prior" localSheetId="5" hidden="1">'[2]ePSM BOB Data Page'!$Y$3</definedName>
    <definedName name="BOB_Med_paid_amt_prior" localSheetId="4" hidden="1">'[2]ePSM BOB Data Page'!$Y$3</definedName>
    <definedName name="BOB_Med_paid_amt_prior" hidden="1">'[2]ePSM BOB Data Page'!$Y$3</definedName>
    <definedName name="BOB_Med_paid_amt_rad_serv_curr" localSheetId="5" hidden="1">'[2]ePSM BOB Data Page'!$AH$12</definedName>
    <definedName name="BOB_Med_paid_amt_rad_serv_curr" localSheetId="4" hidden="1">'[2]ePSM BOB Data Page'!$AH$12</definedName>
    <definedName name="BOB_Med_paid_amt_rad_serv_curr" hidden="1">'[2]ePSM BOB Data Page'!$AH$12</definedName>
    <definedName name="BOB_Med_paid_amt_rad_serv_prior" localSheetId="5" hidden="1">'[2]ePSM BOB Data Page'!$AK$12</definedName>
    <definedName name="BOB_Med_paid_amt_rad_serv_prior" localSheetId="4" hidden="1">'[2]ePSM BOB Data Page'!$AK$12</definedName>
    <definedName name="BOB_Med_paid_amt_rad_serv_prior" hidden="1">'[2]ePSM BOB Data Page'!$AK$12</definedName>
    <definedName name="BOB_Med_paid_amt_spec_office_visits_curr" localSheetId="5" hidden="1">'[2]ePSM BOB Data Page'!$AH$6</definedName>
    <definedName name="BOB_Med_paid_amt_spec_office_visits_curr" localSheetId="4" hidden="1">'[2]ePSM BOB Data Page'!$AH$6</definedName>
    <definedName name="BOB_Med_paid_amt_spec_office_visits_curr" hidden="1">'[2]ePSM BOB Data Page'!$AH$6</definedName>
    <definedName name="BOB_Med_paid_amt_spec_office_visits_prior" localSheetId="5" hidden="1">'[2]ePSM BOB Data Page'!$AK$6</definedName>
    <definedName name="BOB_Med_paid_amt_spec_office_visits_prior" localSheetId="4" hidden="1">'[2]ePSM BOB Data Page'!$AK$6</definedName>
    <definedName name="BOB_Med_paid_amt_spec_office_visits_prior" hidden="1">'[2]ePSM BOB Data Page'!$AK$6</definedName>
    <definedName name="BOB_Med_paid_encounter_lab_rad_curr" localSheetId="5" hidden="1">'[2]ePSM BOB Data Page'!$AH$20</definedName>
    <definedName name="BOB_Med_paid_encounter_lab_rad_curr" localSheetId="4" hidden="1">'[2]ePSM BOB Data Page'!$AH$20</definedName>
    <definedName name="BOB_Med_paid_encounter_lab_rad_curr" hidden="1">'[2]ePSM BOB Data Page'!$AH$20</definedName>
    <definedName name="BOB_Med_paid_encounter_lab_rad_prior" localSheetId="5" hidden="1">'[2]ePSM BOB Data Page'!$AK$20</definedName>
    <definedName name="BOB_Med_paid_encounter_lab_rad_prior" localSheetId="4" hidden="1">'[2]ePSM BOB Data Page'!$AK$20</definedName>
    <definedName name="BOB_Med_paid_encounter_lab_rad_prior" hidden="1">'[2]ePSM BOB Data Page'!$AK$20</definedName>
    <definedName name="BOB_Med_paid_encounter_other_curr" localSheetId="5" hidden="1">'[2]ePSM BOB Data Page'!$AH$21</definedName>
    <definedName name="BOB_Med_paid_encounter_other_curr" localSheetId="4" hidden="1">'[2]ePSM BOB Data Page'!$AH$21</definedName>
    <definedName name="BOB_Med_paid_encounter_other_curr" hidden="1">'[2]ePSM BOB Data Page'!$AH$21</definedName>
    <definedName name="BOB_Med_paid_encounter_other_prior" localSheetId="5" hidden="1">'[2]ePSM BOB Data Page'!$AK$21</definedName>
    <definedName name="BOB_Med_paid_encounter_other_prior" localSheetId="4" hidden="1">'[2]ePSM BOB Data Page'!$AK$21</definedName>
    <definedName name="BOB_Med_paid_encounter_other_prior" hidden="1">'[2]ePSM BOB Data Page'!$AK$21</definedName>
    <definedName name="BOB_Med_paid_encounter_prim_phys_curr" localSheetId="5" hidden="1">'[2]ePSM BOB Data Page'!$AH$18</definedName>
    <definedName name="BOB_Med_paid_encounter_prim_phys_curr" localSheetId="4" hidden="1">'[2]ePSM BOB Data Page'!$AH$18</definedName>
    <definedName name="BOB_Med_paid_encounter_prim_phys_curr" hidden="1">'[2]ePSM BOB Data Page'!$AH$18</definedName>
    <definedName name="BOB_Med_paid_encounter_prim_phys_prior" localSheetId="5" hidden="1">'[2]ePSM BOB Data Page'!$AK$18</definedName>
    <definedName name="BOB_Med_paid_encounter_prim_phys_prior" localSheetId="4" hidden="1">'[2]ePSM BOB Data Page'!$AK$18</definedName>
    <definedName name="BOB_Med_paid_encounter_prim_phys_prior" hidden="1">'[2]ePSM BOB Data Page'!$AK$18</definedName>
    <definedName name="BOB_Med_paid_encounter_spec_phys_curr" localSheetId="5" hidden="1">'[2]ePSM BOB Data Page'!$AH$19</definedName>
    <definedName name="BOB_Med_paid_encounter_spec_phys_curr" localSheetId="4" hidden="1">'[2]ePSM BOB Data Page'!$AH$19</definedName>
    <definedName name="BOB_Med_paid_encounter_spec_phys_curr" hidden="1">'[2]ePSM BOB Data Page'!$AH$19</definedName>
    <definedName name="BOB_Med_paid_encounter_spec_phys_prior" localSheetId="5" hidden="1">'[2]ePSM BOB Data Page'!$AK$19</definedName>
    <definedName name="BOB_Med_paid_encounter_spec_phys_prior" localSheetId="4" hidden="1">'[2]ePSM BOB Data Page'!$AK$19</definedName>
    <definedName name="BOB_Med_paid_encounter_spec_phys_prior" hidden="1">'[2]ePSM BOB Data Page'!$AK$19</definedName>
    <definedName name="BOB_Med_paid_other_curr" localSheetId="5" hidden="1">'[2]ePSM BOB Data Page'!$AH$22</definedName>
    <definedName name="BOB_Med_paid_other_curr" localSheetId="4" hidden="1">'[2]ePSM BOB Data Page'!$AH$22</definedName>
    <definedName name="BOB_Med_paid_other_curr" hidden="1">'[2]ePSM BOB Data Page'!$AH$22</definedName>
    <definedName name="BOB_Med_paid_other_prior" localSheetId="5" hidden="1">'[2]ePSM BOB Data Page'!$AK$22</definedName>
    <definedName name="BOB_Med_paid_other_prior" localSheetId="4" hidden="1">'[2]ePSM BOB Data Page'!$AK$22</definedName>
    <definedName name="BOB_Med_paid_other_prior" hidden="1">'[2]ePSM BOB Data Page'!$AK$22</definedName>
    <definedName name="BOB_Med_par_admit_count_curr" localSheetId="5" hidden="1">'[2]ePSM BOB Data Page'!$V$17</definedName>
    <definedName name="BOB_Med_par_admit_count_curr" localSheetId="4" hidden="1">'[2]ePSM BOB Data Page'!$V$17</definedName>
    <definedName name="BOB_Med_par_admit_count_curr" hidden="1">'[2]ePSM BOB Data Page'!$V$17</definedName>
    <definedName name="BOB_Med_par_admit_count_prior" localSheetId="5" hidden="1">'[2]ePSM BOB Data Page'!$Y$17</definedName>
    <definedName name="BOB_Med_par_admit_count_prior" localSheetId="4" hidden="1">'[2]ePSM BOB Data Page'!$Y$17</definedName>
    <definedName name="BOB_Med_par_admit_count_prior" hidden="1">'[2]ePSM BOB Data Page'!$Y$17</definedName>
    <definedName name="BOB_Med_par_paid_amt_curr" localSheetId="5" hidden="1">'[2]ePSM BOB Data Page'!$V$20</definedName>
    <definedName name="BOB_Med_par_paid_amt_curr" localSheetId="4" hidden="1">'[2]ePSM BOB Data Page'!$V$20</definedName>
    <definedName name="BOB_Med_par_paid_amt_curr" hidden="1">'[2]ePSM BOB Data Page'!$V$20</definedName>
    <definedName name="BOB_Med_par_paid_amt_prior" localSheetId="5" hidden="1">'[2]ePSM BOB Data Page'!$Y$20</definedName>
    <definedName name="BOB_Med_par_paid_amt_prior" localSheetId="4" hidden="1">'[2]ePSM BOB Data Page'!$Y$20</definedName>
    <definedName name="BOB_Med_par_paid_amt_prior" hidden="1">'[2]ePSM BOB Data Page'!$Y$20</definedName>
    <definedName name="BOB_Med_par_phys_office_visits_count_curr" localSheetId="5" hidden="1">'[2]ePSM BOB Data Page'!$V$18</definedName>
    <definedName name="BOB_Med_par_phys_office_visits_count_curr" localSheetId="4" hidden="1">'[2]ePSM BOB Data Page'!$V$18</definedName>
    <definedName name="BOB_Med_par_phys_office_visits_count_curr" hidden="1">'[2]ePSM BOB Data Page'!$V$18</definedName>
    <definedName name="BOB_Med_par_phys_office_visits_count_prior" localSheetId="5" hidden="1">'[2]ePSM BOB Data Page'!$Y$18</definedName>
    <definedName name="BOB_Med_par_phys_office_visits_count_prior" localSheetId="4" hidden="1">'[2]ePSM BOB Data Page'!$Y$18</definedName>
    <definedName name="BOB_Med_par_phys_office_visits_count_prior" hidden="1">'[2]ePSM BOB Data Page'!$Y$18</definedName>
    <definedName name="BOB_Med_phys_office_visits_count_curr" localSheetId="5" hidden="1">'[2]ePSM BOB Data Page'!$V$19</definedName>
    <definedName name="BOB_Med_phys_office_visits_count_curr" localSheetId="4" hidden="1">'[2]ePSM BOB Data Page'!$V$19</definedName>
    <definedName name="BOB_Med_phys_office_visits_count_curr" hidden="1">'[2]ePSM BOB Data Page'!$V$19</definedName>
    <definedName name="BOB_Med_phys_office_visits_count_prior" localSheetId="5" hidden="1">'[2]ePSM BOB Data Page'!$Y$19</definedName>
    <definedName name="BOB_Med_phys_office_visits_count_prior" localSheetId="4" hidden="1">'[2]ePSM BOB Data Page'!$Y$19</definedName>
    <definedName name="BOB_Med_phys_office_visits_count_prior" hidden="1">'[2]ePSM BOB Data Page'!$Y$19</definedName>
    <definedName name="BOB_Med_surgery_count_curr" localSheetId="5" hidden="1">'[2]ePSM BOB Data Page'!$V$8</definedName>
    <definedName name="BOB_Med_surgery_count_curr" localSheetId="4" hidden="1">'[2]ePSM BOB Data Page'!$V$8</definedName>
    <definedName name="BOB_Med_surgery_count_curr" hidden="1">'[2]ePSM BOB Data Page'!$V$8</definedName>
    <definedName name="BOB_Med_surgery_count_prior" localSheetId="5" hidden="1">'[2]ePSM BOB Data Page'!$Y$8</definedName>
    <definedName name="BOB_Med_surgery_count_prior" localSheetId="4" hidden="1">'[2]ePSM BOB Data Page'!$Y$8</definedName>
    <definedName name="BOB_Med_surgery_count_prior" hidden="1">'[2]ePSM BOB Data Page'!$Y$8</definedName>
    <definedName name="BOB_Med_threshold_curr" localSheetId="5" hidden="1">'[2]ePSM BOB Data Page'!$V$14</definedName>
    <definedName name="BOB_Med_threshold_curr" localSheetId="4" hidden="1">'[2]ePSM BOB Data Page'!$V$14</definedName>
    <definedName name="BOB_Med_threshold_curr" hidden="1">'[2]ePSM BOB Data Page'!$V$14</definedName>
    <definedName name="BOB_Med_threshold_prior" localSheetId="5" hidden="1">'[2]ePSM BOB Data Page'!$Y$14</definedName>
    <definedName name="BOB_Med_threshold_prior" localSheetId="4" hidden="1">'[2]ePSM BOB Data Page'!$Y$14</definedName>
    <definedName name="BOB_Med_threshold_prior" hidden="1">'[2]ePSM BOB Data Page'!$Y$14</definedName>
    <definedName name="BOB_Med_unknown_mem_0_19_curr" localSheetId="5" hidden="1">'[2]ePSM BOB Data Page'!$C$14</definedName>
    <definedName name="BOB_Med_unknown_mem_0_19_curr" localSheetId="4" hidden="1">'[2]ePSM BOB Data Page'!$C$14</definedName>
    <definedName name="BOB_Med_unknown_mem_0_19_curr" hidden="1">'[2]ePSM BOB Data Page'!$C$14</definedName>
    <definedName name="BOB_Med_unknown_mem_0_19_prior" localSheetId="5" hidden="1">'[2]ePSM BOB Data Page'!$G$14</definedName>
    <definedName name="BOB_Med_unknown_mem_0_19_prior" localSheetId="4" hidden="1">'[2]ePSM BOB Data Page'!$G$14</definedName>
    <definedName name="BOB_Med_unknown_mem_0_19_prior" hidden="1">'[2]ePSM BOB Data Page'!$G$14</definedName>
    <definedName name="BOB_Med_unknown_mem_20_44_curr" localSheetId="5" hidden="1">'[2]ePSM BOB Data Page'!$C$15</definedName>
    <definedName name="BOB_Med_unknown_mem_20_44_curr" localSheetId="4" hidden="1">'[2]ePSM BOB Data Page'!$C$15</definedName>
    <definedName name="BOB_Med_unknown_mem_20_44_curr" hidden="1">'[2]ePSM BOB Data Page'!$C$15</definedName>
    <definedName name="BOB_Med_unknown_mem_20_44_prior" localSheetId="5" hidden="1">'[2]ePSM BOB Data Page'!$G$15</definedName>
    <definedName name="BOB_Med_unknown_mem_20_44_prior" localSheetId="4" hidden="1">'[2]ePSM BOB Data Page'!$G$15</definedName>
    <definedName name="BOB_Med_unknown_mem_20_44_prior" hidden="1">'[2]ePSM BOB Data Page'!$G$15</definedName>
    <definedName name="BOB_Med_unknown_mem_45_64_curr" localSheetId="5" hidden="1">'[2]ePSM BOB Data Page'!$C$16</definedName>
    <definedName name="BOB_Med_unknown_mem_45_64_curr" localSheetId="4" hidden="1">'[2]ePSM BOB Data Page'!$C$16</definedName>
    <definedName name="BOB_Med_unknown_mem_45_64_curr" hidden="1">'[2]ePSM BOB Data Page'!$C$16</definedName>
    <definedName name="BOB_Med_unknown_mem_45_64_prior" localSheetId="5" hidden="1">'[2]ePSM BOB Data Page'!$G$16</definedName>
    <definedName name="BOB_Med_unknown_mem_45_64_prior" localSheetId="4" hidden="1">'[2]ePSM BOB Data Page'!$G$16</definedName>
    <definedName name="BOB_Med_unknown_mem_45_64_prior" hidden="1">'[2]ePSM BOB Data Page'!$G$16</definedName>
    <definedName name="BOB_Med_unknown_mem_65_over_curr" localSheetId="5" hidden="1">'[2]ePSM BOB Data Page'!$C$17</definedName>
    <definedName name="BOB_Med_unknown_mem_65_over_curr" localSheetId="4" hidden="1">'[2]ePSM BOB Data Page'!$C$17</definedName>
    <definedName name="BOB_Med_unknown_mem_65_over_curr" hidden="1">'[2]ePSM BOB Data Page'!$C$17</definedName>
    <definedName name="BOB_Med_unknown_mem_65_over_prior" localSheetId="5" hidden="1">'[2]ePSM BOB Data Page'!$G$17</definedName>
    <definedName name="BOB_Med_unknown_mem_65_over_prior" localSheetId="4" hidden="1">'[2]ePSM BOB Data Page'!$G$17</definedName>
    <definedName name="BOB_Med_unknown_mem_65_over_prior" hidden="1">'[2]ePSM BOB Data Page'!$G$17</definedName>
    <definedName name="BOB_Med_unknown_members_curr" localSheetId="5" hidden="1">'[2]ePSM BOB Data Page'!$C$18</definedName>
    <definedName name="BOB_Med_unknown_members_curr" localSheetId="4" hidden="1">'[2]ePSM BOB Data Page'!$C$18</definedName>
    <definedName name="BOB_Med_unknown_members_curr" hidden="1">'[2]ePSM BOB Data Page'!$C$18</definedName>
    <definedName name="BOB_Med_unknown_members_prior" localSheetId="5" hidden="1">'[2]ePSM BOB Data Page'!$G$18</definedName>
    <definedName name="BOB_Med_unknown_members_prior" localSheetId="4" hidden="1">'[2]ePSM BOB Data Page'!$G$18</definedName>
    <definedName name="BOB_Med_unknown_members_prior" hidden="1">'[2]ePSM BOB Data Page'!$G$18</definedName>
    <definedName name="BOB_num_brand_multisource_claims_curr" localSheetId="5" hidden="1">'[2]ePSM BOB Data Page'!$P$8</definedName>
    <definedName name="BOB_num_brand_multisource_claims_curr" localSheetId="4" hidden="1">'[2]ePSM BOB Data Page'!$P$8</definedName>
    <definedName name="BOB_num_brand_multisource_claims_curr" hidden="1">'[2]ePSM BOB Data Page'!$P$8</definedName>
    <definedName name="BOB_num_brand_multisource_claims_prior" localSheetId="5" hidden="1">'[2]ePSM BOB Data Page'!$S$8</definedName>
    <definedName name="BOB_num_brand_multisource_claims_prior" localSheetId="4" hidden="1">'[2]ePSM BOB Data Page'!$S$8</definedName>
    <definedName name="BOB_num_brand_multisource_claims_prior" hidden="1">'[2]ePSM BOB Data Page'!$S$8</definedName>
    <definedName name="BOB_num_brand_singlesource_claims_curr" localSheetId="5" hidden="1">'[2]ePSM BOB Data Page'!$P$6</definedName>
    <definedName name="BOB_num_brand_singlesource_claims_curr" localSheetId="4" hidden="1">'[2]ePSM BOB Data Page'!$P$6</definedName>
    <definedName name="BOB_num_brand_singlesource_claims_curr" hidden="1">'[2]ePSM BOB Data Page'!$P$6</definedName>
    <definedName name="BOB_num_brand_singlesource_claims_prior" localSheetId="5" hidden="1">'[2]ePSM BOB Data Page'!$S$6</definedName>
    <definedName name="BOB_num_brand_singlesource_claims_prior" localSheetId="4" hidden="1">'[2]ePSM BOB Data Page'!$S$6</definedName>
    <definedName name="BOB_num_brand_singlesource_claims_prior" hidden="1">'[2]ePSM BOB Data Page'!$S$6</definedName>
    <definedName name="BOB_num_claims_curr" localSheetId="5" hidden="1">'[2]ePSM BOB Data Page'!$P$4</definedName>
    <definedName name="BOB_num_claims_curr" localSheetId="4" hidden="1">'[2]ePSM BOB Data Page'!$P$4</definedName>
    <definedName name="BOB_num_claims_curr" hidden="1">'[2]ePSM BOB Data Page'!$P$4</definedName>
    <definedName name="BOB_num_claims_prior" localSheetId="5" hidden="1">'[2]ePSM BOB Data Page'!$S$4</definedName>
    <definedName name="BOB_num_claims_prior" localSheetId="4" hidden="1">'[2]ePSM BOB Data Page'!$S$4</definedName>
    <definedName name="BOB_num_claims_prior" hidden="1">'[2]ePSM BOB Data Page'!$S$4</definedName>
    <definedName name="BOB_num_cross_brand_claims_curr" localSheetId="5" hidden="1">'[2]ePSM BOB Data Page'!$P$10</definedName>
    <definedName name="BOB_num_cross_brand_claims_curr" localSheetId="4" hidden="1">'[2]ePSM BOB Data Page'!$P$10</definedName>
    <definedName name="BOB_num_cross_brand_claims_curr" hidden="1">'[2]ePSM BOB Data Page'!$P$10</definedName>
    <definedName name="BOB_num_cross_brand_claims_prior" localSheetId="5" hidden="1">'[2]ePSM BOB Data Page'!$S$10</definedName>
    <definedName name="BOB_num_cross_brand_claims_prior" localSheetId="4" hidden="1">'[2]ePSM BOB Data Page'!$S$10</definedName>
    <definedName name="BOB_num_cross_brand_claims_prior" hidden="1">'[2]ePSM BOB Data Page'!$S$10</definedName>
    <definedName name="BOB_num_formulary_claims_curr" localSheetId="5" hidden="1">'[2]ePSM BOB Data Page'!$P$16</definedName>
    <definedName name="BOB_num_formulary_claims_curr" localSheetId="4" hidden="1">'[2]ePSM BOB Data Page'!$P$16</definedName>
    <definedName name="BOB_num_formulary_claims_curr" hidden="1">'[2]ePSM BOB Data Page'!$P$16</definedName>
    <definedName name="BOB_num_formulary_claims_prior" localSheetId="5" hidden="1">'[2]ePSM BOB Data Page'!$S$16</definedName>
    <definedName name="BOB_num_formulary_claims_prior" localSheetId="4" hidden="1">'[2]ePSM BOB Data Page'!$S$16</definedName>
    <definedName name="BOB_num_formulary_claims_prior" hidden="1">'[2]ePSM BOB Data Page'!$S$16</definedName>
    <definedName name="BOB_num_generic_claims_curr" localSheetId="5" hidden="1">'[2]ePSM BOB Data Page'!$P$12</definedName>
    <definedName name="BOB_num_generic_claims_curr" localSheetId="4" hidden="1">'[2]ePSM BOB Data Page'!$P$12</definedName>
    <definedName name="BOB_num_generic_claims_curr" hidden="1">'[2]ePSM BOB Data Page'!$P$12</definedName>
    <definedName name="BOB_num_generic_claims_prior" localSheetId="5" hidden="1">'[2]ePSM BOB Data Page'!$S$12</definedName>
    <definedName name="BOB_num_generic_claims_prior" localSheetId="4" hidden="1">'[2]ePSM BOB Data Page'!$S$12</definedName>
    <definedName name="BOB_num_generic_claims_prior" hidden="1">'[2]ePSM BOB Data Page'!$S$12</definedName>
    <definedName name="BOB_num_non_formulary_claims_curr" localSheetId="5" hidden="1">'[2]ePSM BOB Data Page'!$P$18</definedName>
    <definedName name="BOB_num_non_formulary_claims_curr" localSheetId="4" hidden="1">'[2]ePSM BOB Data Page'!$P$18</definedName>
    <definedName name="BOB_num_non_formulary_claims_curr" hidden="1">'[2]ePSM BOB Data Page'!$P$18</definedName>
    <definedName name="BOB_num_non_formulary_claims_prior" localSheetId="5" hidden="1">'[2]ePSM BOB Data Page'!$S$18</definedName>
    <definedName name="BOB_num_non_formulary_claims_prior" localSheetId="4" hidden="1">'[2]ePSM BOB Data Page'!$S$18</definedName>
    <definedName name="BOB_num_non_formulary_claims_prior" hidden="1">'[2]ePSM BOB Data Page'!$S$18</definedName>
    <definedName name="BOB_num_other_generic_claims_curr" localSheetId="5" hidden="1">'[2]ePSM BOB Data Page'!$P$14</definedName>
    <definedName name="BOB_num_other_generic_claims_curr" localSheetId="4" hidden="1">'[2]ePSM BOB Data Page'!$P$14</definedName>
    <definedName name="BOB_num_other_generic_claims_curr" hidden="1">'[2]ePSM BOB Data Page'!$P$14</definedName>
    <definedName name="BOB_num_other_generic_claims_prior" localSheetId="5" hidden="1">'[2]ePSM BOB Data Page'!$S$14</definedName>
    <definedName name="BOB_num_other_generic_claims_prior" localSheetId="4" hidden="1">'[2]ePSM BOB Data Page'!$S$14</definedName>
    <definedName name="BOB_num_other_generic_claims_prior" hidden="1">'[2]ePSM BOB Data Page'!$S$14</definedName>
    <definedName name="BOB_num_util_members_curr" localSheetId="5" hidden="1">'[2]ePSM BOB Data Page'!$P$3</definedName>
    <definedName name="BOB_num_util_members_curr" localSheetId="4" hidden="1">'[2]ePSM BOB Data Page'!$P$3</definedName>
    <definedName name="BOB_num_util_members_curr" hidden="1">'[2]ePSM BOB Data Page'!$P$3</definedName>
    <definedName name="BOB_num_util_members_prior" localSheetId="5" hidden="1">'[2]ePSM BOB Data Page'!$S$3</definedName>
    <definedName name="BOB_num_util_members_prior" localSheetId="4" hidden="1">'[2]ePSM BOB Data Page'!$S$3</definedName>
    <definedName name="BOB_num_util_members_prior" hidden="1">'[2]ePSM BOB Data Page'!$S$3</definedName>
    <definedName name="BOB_Rx_avg_age_members_curr" localSheetId="5" hidden="1">'[2]ePSM BOB Data Page'!$J$20</definedName>
    <definedName name="BOB_Rx_avg_age_members_curr" localSheetId="4" hidden="1">'[2]ePSM BOB Data Page'!$J$20</definedName>
    <definedName name="BOB_Rx_avg_age_members_curr" hidden="1">'[2]ePSM BOB Data Page'!$J$20</definedName>
    <definedName name="BOB_Rx_avg_age_members_prior" localSheetId="5" hidden="1">'[2]ePSM BOB Data Page'!$M$20</definedName>
    <definedName name="BOB_Rx_avg_age_members_prior" localSheetId="4" hidden="1">'[2]ePSM BOB Data Page'!$M$20</definedName>
    <definedName name="BOB_Rx_avg_age_members_prior" hidden="1">'[2]ePSM BOB Data Page'!$M$20</definedName>
    <definedName name="BOB_Rx_female_mem_0_19_curr" localSheetId="5" hidden="1">'[2]ePSM BOB Data Page'!$J$3</definedName>
    <definedName name="BOB_Rx_female_mem_0_19_curr" localSheetId="4" hidden="1">'[2]ePSM BOB Data Page'!$J$3</definedName>
    <definedName name="BOB_Rx_female_mem_0_19_curr" hidden="1">'[2]ePSM BOB Data Page'!$J$3</definedName>
    <definedName name="BOB_Rx_female_mem_0_19_prior" localSheetId="5" hidden="1">'[2]ePSM BOB Data Page'!$M$3</definedName>
    <definedName name="BOB_Rx_female_mem_0_19_prior" localSheetId="4" hidden="1">'[2]ePSM BOB Data Page'!$M$3</definedName>
    <definedName name="BOB_Rx_female_mem_0_19_prior" hidden="1">'[2]ePSM BOB Data Page'!$M$3</definedName>
    <definedName name="BOB_Rx_female_mem_20_44_curr" localSheetId="5" hidden="1">'[2]ePSM BOB Data Page'!$J$4</definedName>
    <definedName name="BOB_Rx_female_mem_20_44_curr" localSheetId="4" hidden="1">'[2]ePSM BOB Data Page'!$J$4</definedName>
    <definedName name="BOB_Rx_female_mem_20_44_curr" hidden="1">'[2]ePSM BOB Data Page'!$J$4</definedName>
    <definedName name="BOB_Rx_female_mem_20_44_prior" localSheetId="5" hidden="1">'[2]ePSM BOB Data Page'!$M$4</definedName>
    <definedName name="BOB_Rx_female_mem_20_44_prior" localSheetId="4" hidden="1">'[2]ePSM BOB Data Page'!$M$4</definedName>
    <definedName name="BOB_Rx_female_mem_20_44_prior" hidden="1">'[2]ePSM BOB Data Page'!$M$4</definedName>
    <definedName name="BOB_Rx_female_mem_45_64_curr" localSheetId="5" hidden="1">'[2]ePSM BOB Data Page'!$J$5</definedName>
    <definedName name="BOB_Rx_female_mem_45_64_curr" localSheetId="4" hidden="1">'[2]ePSM BOB Data Page'!$J$5</definedName>
    <definedName name="BOB_Rx_female_mem_45_64_curr" hidden="1">'[2]ePSM BOB Data Page'!$J$5</definedName>
    <definedName name="BOB_Rx_female_mem_45_64_prior" localSheetId="5" hidden="1">'[2]ePSM BOB Data Page'!$M$5</definedName>
    <definedName name="BOB_Rx_female_mem_45_64_prior" localSheetId="4" hidden="1">'[2]ePSM BOB Data Page'!$M$5</definedName>
    <definedName name="BOB_Rx_female_mem_45_64_prior" hidden="1">'[2]ePSM BOB Data Page'!$M$5</definedName>
    <definedName name="BOB_Rx_female_mem_65_over_curr" localSheetId="5" hidden="1">'[2]ePSM BOB Data Page'!$J$6</definedName>
    <definedName name="BOB_Rx_female_mem_65_over_curr" localSheetId="4" hidden="1">'[2]ePSM BOB Data Page'!$J$6</definedName>
    <definedName name="BOB_Rx_female_mem_65_over_curr" hidden="1">'[2]ePSM BOB Data Page'!$J$6</definedName>
    <definedName name="BOB_Rx_female_mem_65_over_prior" localSheetId="5" hidden="1">'[2]ePSM BOB Data Page'!$M$6</definedName>
    <definedName name="BOB_Rx_female_mem_65_over_prior" localSheetId="4" hidden="1">'[2]ePSM BOB Data Page'!$M$6</definedName>
    <definedName name="BOB_Rx_female_mem_65_over_prior" hidden="1">'[2]ePSM BOB Data Page'!$M$6</definedName>
    <definedName name="BOB_Rx_female_members_curr" localSheetId="5" hidden="1">'[2]ePSM BOB Data Page'!$J$7</definedName>
    <definedName name="BOB_Rx_female_members_curr" localSheetId="4" hidden="1">'[2]ePSM BOB Data Page'!$J$7</definedName>
    <definedName name="BOB_Rx_female_members_curr" hidden="1">'[2]ePSM BOB Data Page'!$J$7</definedName>
    <definedName name="BOB_Rx_female_members_prior" localSheetId="5" hidden="1">'[2]ePSM BOB Data Page'!$M$7</definedName>
    <definedName name="BOB_Rx_female_members_prior" localSheetId="4" hidden="1">'[2]ePSM BOB Data Page'!$M$7</definedName>
    <definedName name="BOB_Rx_female_members_prior" hidden="1">'[2]ePSM BOB Data Page'!$M$7</definedName>
    <definedName name="BOB_Rx_male_mem_0_19_curr" localSheetId="5" hidden="1">'[2]ePSM BOB Data Page'!$J$8</definedName>
    <definedName name="BOB_Rx_male_mem_0_19_curr" localSheetId="4" hidden="1">'[2]ePSM BOB Data Page'!$J$8</definedName>
    <definedName name="BOB_Rx_male_mem_0_19_curr" hidden="1">'[2]ePSM BOB Data Page'!$J$8</definedName>
    <definedName name="BOB_Rx_male_mem_0_19_prior" localSheetId="5" hidden="1">'[2]ePSM BOB Data Page'!$M$8</definedName>
    <definedName name="BOB_Rx_male_mem_0_19_prior" localSheetId="4" hidden="1">'[2]ePSM BOB Data Page'!$M$8</definedName>
    <definedName name="BOB_Rx_male_mem_0_19_prior" hidden="1">'[2]ePSM BOB Data Page'!$M$8</definedName>
    <definedName name="BOB_Rx_male_mem_20_44_curr" localSheetId="5" hidden="1">'[2]ePSM BOB Data Page'!$J$9</definedName>
    <definedName name="BOB_Rx_male_mem_20_44_curr" localSheetId="4" hidden="1">'[2]ePSM BOB Data Page'!$J$9</definedName>
    <definedName name="BOB_Rx_male_mem_20_44_curr" hidden="1">'[2]ePSM BOB Data Page'!$J$9</definedName>
    <definedName name="BOB_Rx_male_mem_20_44_prior" localSheetId="5" hidden="1">'[2]ePSM BOB Data Page'!$M$9</definedName>
    <definedName name="BOB_Rx_male_mem_20_44_prior" localSheetId="4" hidden="1">'[2]ePSM BOB Data Page'!$M$9</definedName>
    <definedName name="BOB_Rx_male_mem_20_44_prior" hidden="1">'[2]ePSM BOB Data Page'!$M$9</definedName>
    <definedName name="BOB_Rx_male_mem_45_64_curr" localSheetId="5" hidden="1">'[2]ePSM BOB Data Page'!$J$10</definedName>
    <definedName name="BOB_Rx_male_mem_45_64_curr" localSheetId="4" hidden="1">'[2]ePSM BOB Data Page'!$J$10</definedName>
    <definedName name="BOB_Rx_male_mem_45_64_curr" hidden="1">'[2]ePSM BOB Data Page'!$J$10</definedName>
    <definedName name="BOB_Rx_male_mem_45_64_prior" localSheetId="5" hidden="1">'[2]ePSM BOB Data Page'!$M$10</definedName>
    <definedName name="BOB_Rx_male_mem_45_64_prior" localSheetId="4" hidden="1">'[2]ePSM BOB Data Page'!$M$10</definedName>
    <definedName name="BOB_Rx_male_mem_45_64_prior" hidden="1">'[2]ePSM BOB Data Page'!$M$10</definedName>
    <definedName name="BOB_Rx_male_mem_65_over_curr" localSheetId="5" hidden="1">'[2]ePSM BOB Data Page'!$J$11</definedName>
    <definedName name="BOB_Rx_male_mem_65_over_curr" localSheetId="4" hidden="1">'[2]ePSM BOB Data Page'!$J$11</definedName>
    <definedName name="BOB_Rx_male_mem_65_over_curr" hidden="1">'[2]ePSM BOB Data Page'!$J$11</definedName>
    <definedName name="BOB_Rx_male_mem_65_over_prior" localSheetId="5" hidden="1">'[2]ePSM BOB Data Page'!$M$11</definedName>
    <definedName name="BOB_Rx_male_mem_65_over_prior" localSheetId="4" hidden="1">'[2]ePSM BOB Data Page'!$M$11</definedName>
    <definedName name="BOB_Rx_male_mem_65_over_prior" hidden="1">'[2]ePSM BOB Data Page'!$M$11</definedName>
    <definedName name="BOB_Rx_male_members_curr" localSheetId="5" hidden="1">'[2]ePSM BOB Data Page'!$J$12</definedName>
    <definedName name="BOB_Rx_male_members_curr" localSheetId="4" hidden="1">'[2]ePSM BOB Data Page'!$J$12</definedName>
    <definedName name="BOB_Rx_male_members_curr" hidden="1">'[2]ePSM BOB Data Page'!$J$12</definedName>
    <definedName name="BOB_Rx_male_members_prior" localSheetId="5" hidden="1">'[2]ePSM BOB Data Page'!$M$12</definedName>
    <definedName name="BOB_Rx_male_members_prior" localSheetId="4" hidden="1">'[2]ePSM BOB Data Page'!$M$12</definedName>
    <definedName name="BOB_Rx_male_members_prior" hidden="1">'[2]ePSM BOB Data Page'!$M$12</definedName>
    <definedName name="BOB_Rx_months_curr" localSheetId="5" hidden="1">'[2]ePSM BOB Data Page'!$J$21</definedName>
    <definedName name="BOB_Rx_months_curr" localSheetId="4" hidden="1">'[2]ePSM BOB Data Page'!$J$21</definedName>
    <definedName name="BOB_Rx_months_curr" hidden="1">'[2]ePSM BOB Data Page'!$J$21</definedName>
    <definedName name="BOB_Rx_months_prior" localSheetId="5" hidden="1">'[2]ePSM BOB Data Page'!$M$21</definedName>
    <definedName name="BOB_Rx_months_prior" localSheetId="4" hidden="1">'[2]ePSM BOB Data Page'!$M$21</definedName>
    <definedName name="BOB_Rx_months_prior" hidden="1">'[2]ePSM BOB Data Page'!$M$21</definedName>
    <definedName name="BOB_Rx_num_employees_curr" localSheetId="5" hidden="1">'[2]ePSM BOB Data Page'!$J$19</definedName>
    <definedName name="BOB_Rx_num_employees_curr" localSheetId="4" hidden="1">'[2]ePSM BOB Data Page'!$J$19</definedName>
    <definedName name="BOB_Rx_num_employees_curr" hidden="1">'[2]ePSM BOB Data Page'!$J$19</definedName>
    <definedName name="BOB_Rx_num_employees_prior" localSheetId="5" hidden="1">'[2]ePSM BOB Data Page'!$M$19</definedName>
    <definedName name="BOB_Rx_num_employees_prior" localSheetId="4" hidden="1">'[2]ePSM BOB Data Page'!$M$19</definedName>
    <definedName name="BOB_Rx_num_employees_prior" hidden="1">'[2]ePSM BOB Data Page'!$M$19</definedName>
    <definedName name="BOB_Rx_num_members_curr" localSheetId="5" hidden="1">'[2]ePSM BOB Data Page'!$J$18</definedName>
    <definedName name="BOB_Rx_num_members_curr" localSheetId="4" hidden="1">'[2]ePSM BOB Data Page'!$J$18</definedName>
    <definedName name="BOB_Rx_num_members_curr" hidden="1">'[2]ePSM BOB Data Page'!$J$18</definedName>
    <definedName name="BOB_Rx_num_members_prior" localSheetId="5" hidden="1">'[2]ePSM BOB Data Page'!$M$18</definedName>
    <definedName name="BOB_Rx_num_members_prior" localSheetId="4" hidden="1">'[2]ePSM BOB Data Page'!$M$18</definedName>
    <definedName name="BOB_Rx_num_members_prior" hidden="1">'[2]ePSM BOB Data Page'!$M$18</definedName>
    <definedName name="BOB_Rx_unknown_mem_0_19_curr" localSheetId="5" hidden="1">'[2]ePSM BOB Data Page'!$J$13</definedName>
    <definedName name="BOB_Rx_unknown_mem_0_19_curr" localSheetId="4" hidden="1">'[2]ePSM BOB Data Page'!$J$13</definedName>
    <definedName name="BOB_Rx_unknown_mem_0_19_curr" hidden="1">'[2]ePSM BOB Data Page'!$J$13</definedName>
    <definedName name="BOB_Rx_unknown_mem_0_19_prior" localSheetId="5" hidden="1">'[2]ePSM BOB Data Page'!$M$13</definedName>
    <definedName name="BOB_Rx_unknown_mem_0_19_prior" localSheetId="4" hidden="1">'[2]ePSM BOB Data Page'!$M$13</definedName>
    <definedName name="BOB_Rx_unknown_mem_0_19_prior" hidden="1">'[2]ePSM BOB Data Page'!$M$13</definedName>
    <definedName name="BOB_Rx_unknown_mem_20_44_curr" localSheetId="5" hidden="1">'[2]ePSM BOB Data Page'!$J$14</definedName>
    <definedName name="BOB_Rx_unknown_mem_20_44_curr" localSheetId="4" hidden="1">'[2]ePSM BOB Data Page'!$J$14</definedName>
    <definedName name="BOB_Rx_unknown_mem_20_44_curr" hidden="1">'[2]ePSM BOB Data Page'!$J$14</definedName>
    <definedName name="BOB_Rx_unknown_mem_20_44_prior" localSheetId="5" hidden="1">'[2]ePSM BOB Data Page'!$M$14</definedName>
    <definedName name="BOB_Rx_unknown_mem_20_44_prior" localSheetId="4" hidden="1">'[2]ePSM BOB Data Page'!$M$14</definedName>
    <definedName name="BOB_Rx_unknown_mem_20_44_prior" hidden="1">'[2]ePSM BOB Data Page'!$M$14</definedName>
    <definedName name="BOB_Rx_unknown_mem_45_64_curr" localSheetId="5" hidden="1">'[2]ePSM BOB Data Page'!$J$15</definedName>
    <definedName name="BOB_Rx_unknown_mem_45_64_curr" localSheetId="4" hidden="1">'[2]ePSM BOB Data Page'!$J$15</definedName>
    <definedName name="BOB_Rx_unknown_mem_45_64_curr" hidden="1">'[2]ePSM BOB Data Page'!$J$15</definedName>
    <definedName name="BOB_Rx_unknown_mem_45_64_prior" localSheetId="5" hidden="1">'[2]ePSM BOB Data Page'!$M$15</definedName>
    <definedName name="BOB_Rx_unknown_mem_45_64_prior" localSheetId="4" hidden="1">'[2]ePSM BOB Data Page'!$M$15</definedName>
    <definedName name="BOB_Rx_unknown_mem_45_64_prior" hidden="1">'[2]ePSM BOB Data Page'!$M$15</definedName>
    <definedName name="BOB_Rx_unknown_mem_65_over_curr" localSheetId="5" hidden="1">'[2]ePSM BOB Data Page'!$J$16</definedName>
    <definedName name="BOB_Rx_unknown_mem_65_over_curr" localSheetId="4" hidden="1">'[2]ePSM BOB Data Page'!$J$16</definedName>
    <definedName name="BOB_Rx_unknown_mem_65_over_curr" hidden="1">'[2]ePSM BOB Data Page'!$J$16</definedName>
    <definedName name="BOB_Rx_unknown_mem_65_over_prior" localSheetId="5" hidden="1">'[2]ePSM BOB Data Page'!$M$16</definedName>
    <definedName name="BOB_Rx_unknown_mem_65_over_prior" localSheetId="4" hidden="1">'[2]ePSM BOB Data Page'!$M$16</definedName>
    <definedName name="BOB_Rx_unknown_mem_65_over_prior" hidden="1">'[2]ePSM BOB Data Page'!$M$16</definedName>
    <definedName name="BOB_Rx_unknown_members_curr" localSheetId="5" hidden="1">'[2]ePSM BOB Data Page'!$J$17</definedName>
    <definedName name="BOB_Rx_unknown_members_curr" localSheetId="4" hidden="1">'[2]ePSM BOB Data Page'!$J$17</definedName>
    <definedName name="BOB_Rx_unknown_members_curr" hidden="1">'[2]ePSM BOB Data Page'!$J$17</definedName>
    <definedName name="BOB_Rx_unknown_members_prior" localSheetId="5" hidden="1">'[2]ePSM BOB Data Page'!$M$17</definedName>
    <definedName name="BOB_Rx_unknown_members_prior" localSheetId="4" hidden="1">'[2]ePSM BOB Data Page'!$M$17</definedName>
    <definedName name="BOB_Rx_unknown_members_prior" hidden="1">'[2]ePSM BOB Data Page'!$M$17</definedName>
    <definedName name="BOB_sum_brand_multisource_paid_amt_curr" localSheetId="5" hidden="1">'[2]ePSM BOB Data Page'!$P$9</definedName>
    <definedName name="BOB_sum_brand_multisource_paid_amt_curr" localSheetId="4" hidden="1">'[2]ePSM BOB Data Page'!$P$9</definedName>
    <definedName name="BOB_sum_brand_multisource_paid_amt_curr" hidden="1">'[2]ePSM BOB Data Page'!$P$9</definedName>
    <definedName name="BOB_sum_brand_multisource_paid_amt_prior" localSheetId="5" hidden="1">'[2]ePSM BOB Data Page'!$S$9</definedName>
    <definedName name="BOB_sum_brand_multisource_paid_amt_prior" localSheetId="4" hidden="1">'[2]ePSM BOB Data Page'!$S$9</definedName>
    <definedName name="BOB_sum_brand_multisource_paid_amt_prior" hidden="1">'[2]ePSM BOB Data Page'!$S$9</definedName>
    <definedName name="BOB_sum_brand_singlesource_paid_amt_curr" localSheetId="5" hidden="1">'[2]ePSM BOB Data Page'!$P$7</definedName>
    <definedName name="BOB_sum_brand_singlesource_paid_amt_curr" localSheetId="4" hidden="1">'[2]ePSM BOB Data Page'!$P$7</definedName>
    <definedName name="BOB_sum_brand_singlesource_paid_amt_curr" hidden="1">'[2]ePSM BOB Data Page'!$P$7</definedName>
    <definedName name="BOB_sum_brand_singlesource_paid_amt_prior" localSheetId="5" hidden="1">'[2]ePSM BOB Data Page'!$S$7</definedName>
    <definedName name="BOB_sum_brand_singlesource_paid_amt_prior" localSheetId="4" hidden="1">'[2]ePSM BOB Data Page'!$S$7</definedName>
    <definedName name="BOB_sum_brand_singlesource_paid_amt_prior" hidden="1">'[2]ePSM BOB Data Page'!$S$7</definedName>
    <definedName name="BOB_sum_cross_brand_paid_amt_curr" localSheetId="5" hidden="1">'[2]ePSM BOB Data Page'!$P$11</definedName>
    <definedName name="BOB_sum_cross_brand_paid_amt_curr" localSheetId="4" hidden="1">'[2]ePSM BOB Data Page'!$P$11</definedName>
    <definedName name="BOB_sum_cross_brand_paid_amt_curr" hidden="1">'[2]ePSM BOB Data Page'!$P$11</definedName>
    <definedName name="BOB_sum_cross_brand_paid_amt_prior" localSheetId="5" hidden="1">'[2]ePSM BOB Data Page'!$S$11</definedName>
    <definedName name="BOB_sum_cross_brand_paid_amt_prior" localSheetId="4" hidden="1">'[2]ePSM BOB Data Page'!$S$11</definedName>
    <definedName name="BOB_sum_cross_brand_paid_amt_prior" hidden="1">'[2]ePSM BOB Data Page'!$S$11</definedName>
    <definedName name="BOB_sum_formulary_paid_amt_curr" localSheetId="5" hidden="1">'[2]ePSM BOB Data Page'!$P$17</definedName>
    <definedName name="BOB_sum_formulary_paid_amt_curr" localSheetId="4" hidden="1">'[2]ePSM BOB Data Page'!$P$17</definedName>
    <definedName name="BOB_sum_formulary_paid_amt_curr" hidden="1">'[2]ePSM BOB Data Page'!$P$17</definedName>
    <definedName name="BOB_sum_formulary_paid_amt_prior" localSheetId="5" hidden="1">'[2]ePSM BOB Data Page'!$S$17</definedName>
    <definedName name="BOB_sum_formulary_paid_amt_prior" localSheetId="4" hidden="1">'[2]ePSM BOB Data Page'!$S$17</definedName>
    <definedName name="BOB_sum_formulary_paid_amt_prior" hidden="1">'[2]ePSM BOB Data Page'!$S$17</definedName>
    <definedName name="BOB_sum_generic_paid_amt_curr" localSheetId="5" hidden="1">'[2]ePSM BOB Data Page'!$P$13</definedName>
    <definedName name="BOB_sum_generic_paid_amt_curr" localSheetId="4" hidden="1">'[2]ePSM BOB Data Page'!$P$13</definedName>
    <definedName name="BOB_sum_generic_paid_amt_curr" hidden="1">'[2]ePSM BOB Data Page'!$P$13</definedName>
    <definedName name="BOB_sum_generic_paid_amt_prior" localSheetId="5" hidden="1">'[2]ePSM BOB Data Page'!$S$13</definedName>
    <definedName name="BOB_sum_generic_paid_amt_prior" localSheetId="4" hidden="1">'[2]ePSM BOB Data Page'!$S$13</definedName>
    <definedName name="BOB_sum_generic_paid_amt_prior" hidden="1">'[2]ePSM BOB Data Page'!$S$13</definedName>
    <definedName name="BOB_sum_non_formulary_paid_amt_curr" localSheetId="5" hidden="1">'[2]ePSM BOB Data Page'!$P$19</definedName>
    <definedName name="BOB_sum_non_formulary_paid_amt_curr" localSheetId="4" hidden="1">'[2]ePSM BOB Data Page'!$P$19</definedName>
    <definedName name="BOB_sum_non_formulary_paid_amt_curr" hidden="1">'[2]ePSM BOB Data Page'!$P$19</definedName>
    <definedName name="BOB_sum_non_formulary_paid_amt_prior" localSheetId="5" hidden="1">'[2]ePSM BOB Data Page'!$S$19</definedName>
    <definedName name="BOB_sum_non_formulary_paid_amt_prior" localSheetId="4" hidden="1">'[2]ePSM BOB Data Page'!$S$19</definedName>
    <definedName name="BOB_sum_non_formulary_paid_amt_prior" hidden="1">'[2]ePSM BOB Data Page'!$S$19</definedName>
    <definedName name="BOB_sum_other_generic_paid_amt_curr" localSheetId="5" hidden="1">'[2]ePSM BOB Data Page'!$P$15</definedName>
    <definedName name="BOB_sum_other_generic_paid_amt_curr" localSheetId="4" hidden="1">'[2]ePSM BOB Data Page'!$P$15</definedName>
    <definedName name="BOB_sum_other_generic_paid_amt_curr" hidden="1">'[2]ePSM BOB Data Page'!$P$15</definedName>
    <definedName name="BOB_sum_other_generic_paid_amt_prior" localSheetId="5" hidden="1">'[2]ePSM BOB Data Page'!$S$15</definedName>
    <definedName name="BOB_sum_other_generic_paid_amt_prior" localSheetId="4" hidden="1">'[2]ePSM BOB Data Page'!$S$15</definedName>
    <definedName name="BOB_sum_other_generic_paid_amt_prior" hidden="1">'[2]ePSM BOB Data Page'!$S$15</definedName>
    <definedName name="BOB_sum_paid_curr" localSheetId="5" hidden="1">'[2]ePSM BOB Data Page'!$P$5</definedName>
    <definedName name="BOB_sum_paid_curr" localSheetId="4" hidden="1">'[2]ePSM BOB Data Page'!$P$5</definedName>
    <definedName name="BOB_sum_paid_curr" hidden="1">'[2]ePSM BOB Data Page'!$P$5</definedName>
    <definedName name="BOB_sum_paid_prior" localSheetId="5" hidden="1">'[2]ePSM BOB Data Page'!$S$5</definedName>
    <definedName name="BOB_sum_paid_prior" localSheetId="4" hidden="1">'[2]ePSM BOB Data Page'!$S$5</definedName>
    <definedName name="BOB_sum_paid_prior" hidden="1">'[2]ePSM BOB Data Page'!$S$5</definedName>
    <definedName name="BOBDate" localSheetId="5" hidden="1">'[2]ePSM Header Data Page'!$B$22</definedName>
    <definedName name="BOBDate" localSheetId="4" hidden="1">'[2]ePSM Header Data Page'!$B$22</definedName>
    <definedName name="BOBDate" hidden="1">'[2]ePSM Header Data Page'!$B$22</definedName>
    <definedName name="brand_curr" localSheetId="5" hidden="1">'[2]ePSM RxClaim Data Page'!$B$14</definedName>
    <definedName name="brand_curr" localSheetId="4" hidden="1">'[2]ePSM RxClaim Data Page'!$B$14</definedName>
    <definedName name="brand_curr" hidden="1">'[2]ePSM RxClaim Data Page'!$B$14</definedName>
    <definedName name="brand_prior" localSheetId="5" hidden="1">'[2]ePSM RxClaim Data Page'!$E$14</definedName>
    <definedName name="brand_prior" localSheetId="4" hidden="1">'[2]ePSM RxClaim Data Page'!$E$14</definedName>
    <definedName name="brand_prior" hidden="1">'[2]ePSM RxClaim Data Page'!$E$14</definedName>
    <definedName name="BrandAverageCopay" localSheetId="5" hidden="1">'[2]Rx Key Stat by Generic page'!#REF!</definedName>
    <definedName name="BrandAverageCopay" localSheetId="4" hidden="1">'[2]Rx Key Stat by Generic page'!#REF!</definedName>
    <definedName name="BrandAverageCopay" hidden="1">'[2]Rx Key Stat by Generic page'!#REF!</definedName>
    <definedName name="BrandMultiAverageCopay" localSheetId="5" hidden="1">'[2]Rx Key Stat by Generic page'!#REF!</definedName>
    <definedName name="BrandMultiAverageCopay" localSheetId="4" hidden="1">'[2]Rx Key Stat by Generic page'!#REF!</definedName>
    <definedName name="BrandMultiAverageCopay" hidden="1">'[2]Rx Key Stat by Generic page'!#REF!</definedName>
    <definedName name="BrokerEnteredName" localSheetId="5" hidden="1">'[2]ePSM Header Data Page'!$B$24</definedName>
    <definedName name="BrokerEnteredName" localSheetId="4" hidden="1">'[2]ePSM Header Data Page'!$B$24</definedName>
    <definedName name="BrokerEnteredName" hidden="1">'[2]ePSM Header Data Page'!$B$24</definedName>
    <definedName name="BrokerEnteredTagLine" localSheetId="5" hidden="1">'[2]ePSM Header Data Page'!$B$25</definedName>
    <definedName name="BrokerEnteredTagLine" localSheetId="4" hidden="1">'[2]ePSM Header Data Page'!$B$25</definedName>
    <definedName name="BrokerEnteredTagLine" hidden="1">'[2]ePSM Header Data Page'!$B$25</definedName>
    <definedName name="Cap_capitation_amt_curr" localSheetId="5" hidden="1">'[2]ePSM Medical Data Page'!$AX$3</definedName>
    <definedName name="Cap_capitation_amt_curr" localSheetId="4" hidden="1">'[2]ePSM Medical Data Page'!$AX$3</definedName>
    <definedName name="Cap_capitation_amt_curr" hidden="1">'[2]ePSM Medical Data Page'!$AX$3</definedName>
    <definedName name="Cap_capitation_amt_prior" localSheetId="5" hidden="1">'[2]ePSM Medical Data Page'!$BA$3</definedName>
    <definedName name="Cap_capitation_amt_prior" localSheetId="4" hidden="1">'[2]ePSM Medical Data Page'!$BA$3</definedName>
    <definedName name="Cap_capitation_amt_prior" hidden="1">'[2]ePSM Medical Data Page'!$BA$3</definedName>
    <definedName name="Cap_HMOIL_Proj">[3]Fees!#REF!</definedName>
    <definedName name="Cap_HMOIL_Yr1">[3]Fees!#REF!</definedName>
    <definedName name="Cap_HMOIL_Yr2">[3]Fees!#REF!</definedName>
    <definedName name="Cap_HMOIL_Yr3">[3]Fees!#REF!</definedName>
    <definedName name="CatClaimantThreshold" localSheetId="5" hidden="1">'[2]ePSM Header Data Page'!$B$20</definedName>
    <definedName name="CatClaimantThreshold" localSheetId="4" hidden="1">'[2]ePSM Header Data Page'!$B$20</definedName>
    <definedName name="CatClaimantThreshold" hidden="1">'[2]ePSM Header Data Page'!$B$20</definedName>
    <definedName name="Check_For_Account_Selection" localSheetId="5" hidden="1">'[2]ePSM Header Data Page'!#REF!</definedName>
    <definedName name="Check_For_Account_Selection" localSheetId="4" hidden="1">'[2]ePSM Header Data Page'!#REF!</definedName>
    <definedName name="Check_For_Account_Selection" hidden="1">'[2]ePSM Header Data Page'!#REF!</definedName>
    <definedName name="Check_For_Capitation_Product" localSheetId="5" hidden="1">'[2]ePSM Fund Code'!$I$7</definedName>
    <definedName name="Check_For_Capitation_Product" localSheetId="4" hidden="1">'[2]ePSM Fund Code'!$I$7</definedName>
    <definedName name="Check_For_Capitation_Product" hidden="1">'[2]ePSM Fund Code'!$I$7</definedName>
    <definedName name="Check_For_Plan_Selection" localSheetId="5" hidden="1">'[2]ePSM Header Data Page'!#REF!</definedName>
    <definedName name="Check_For_Plan_Selection" localSheetId="4" hidden="1">'[2]ePSM Header Data Page'!#REF!</definedName>
    <definedName name="Check_For_Plan_Selection" hidden="1">'[2]ePSM Header Data Page'!#REF!</definedName>
    <definedName name="Check_For_Product_99" localSheetId="5" hidden="1">'[2]ePSM Fund Code'!$E$7</definedName>
    <definedName name="Check_For_Product_99" localSheetId="4" hidden="1">'[2]ePSM Fund Code'!$E$7</definedName>
    <definedName name="Check_For_Product_99" hidden="1">'[2]ePSM Fund Code'!$E$7</definedName>
    <definedName name="Check_For_Split_Funded_Medical" localSheetId="5" hidden="1">'[2]ePSM Fund Code'!$G$7</definedName>
    <definedName name="Check_For_Split_Funded_Medical" localSheetId="4" hidden="1">'[2]ePSM Fund Code'!$G$7</definedName>
    <definedName name="Check_For_Split_Funded_Medical" hidden="1">'[2]ePSM Fund Code'!$G$7</definedName>
    <definedName name="Check_Template_Type" localSheetId="5" hidden="1">'[2]ePSM Header Data Page'!#REF!</definedName>
    <definedName name="Check_Template_Type" localSheetId="4" hidden="1">'[2]ePSM Header Data Page'!#REF!</definedName>
    <definedName name="Check_Template_Type" hidden="1">'[2]ePSM Header Data Page'!#REF!</definedName>
    <definedName name="CommunityRatedRow23Row27SIKeyStats" localSheetId="5" hidden="1">'[2]Key Statistics Medical page'!$A$23:$IV$28</definedName>
    <definedName name="CommunityRatedRow23Row27SIKeyStats" localSheetId="4" hidden="1">'[2]Key Statistics Medical page'!$A$23:$IV$28</definedName>
    <definedName name="CommunityRatedRow23Row27SIKeyStats" hidden="1">'[2]Key Statistics Medical page'!$A$23:$IV$28</definedName>
    <definedName name="Cost_Sharing_Analysis_Dental_Range" localSheetId="5" hidden="1">#REF!</definedName>
    <definedName name="Cost_Sharing_Analysis_Dental_Range" localSheetId="4" hidden="1">#REF!</definedName>
    <definedName name="Cost_Sharing_Analysis_Dental_Range" hidden="1">#REF!</definedName>
    <definedName name="Cover_Page_Range" localSheetId="5" hidden="1">'[2]Cover Page'!$A$3:$N$14</definedName>
    <definedName name="Cover_Page_Range" localSheetId="4" hidden="1">'[2]Cover Page'!$A$3:$N$14</definedName>
    <definedName name="Cover_Page_Range" hidden="1">'[2]Cover Page'!$A$3:$N$14</definedName>
    <definedName name="Cover_Page_Run_Macros_Range" localSheetId="5" hidden="1">'[2]Cover Page'!$B$1</definedName>
    <definedName name="Cover_Page_Run_Macros_Range" localSheetId="4" hidden="1">'[2]Cover Page'!$B$1</definedName>
    <definedName name="Cover_Page_Run_Macros_Range" hidden="1">'[2]Cover Page'!$B$1</definedName>
    <definedName name="CoverPageBrokerName" localSheetId="5" hidden="1">'[2]Cover Page'!$A$17</definedName>
    <definedName name="CoverPageBrokerName" localSheetId="4" hidden="1">'[2]Cover Page'!$A$17</definedName>
    <definedName name="CoverPageBrokerName" hidden="1">'[2]Cover Page'!$A$17</definedName>
    <definedName name="CoverPageBrokerTagLine" localSheetId="5" hidden="1">'[2]Cover Page'!$A$18</definedName>
    <definedName name="CoverPageBrokerTagLine" localSheetId="4" hidden="1">'[2]Cover Page'!$A$18</definedName>
    <definedName name="CoverPageBrokerTagLine" hidden="1">'[2]Cover Page'!$A$18</definedName>
    <definedName name="CoverPageHome" localSheetId="5" hidden="1">'[2]Cover Page'!$A$1</definedName>
    <definedName name="CoverPageHome" localSheetId="4" hidden="1">'[2]Cover Page'!$A$1</definedName>
    <definedName name="CoverPageHome" hidden="1">'[2]Cover Page'!$A$1</definedName>
    <definedName name="CoverPageProduct" localSheetId="5" hidden="1">'[2]Cover Page'!$A$14</definedName>
    <definedName name="CoverPageProduct" localSheetId="4" hidden="1">'[2]Cover Page'!$A$14</definedName>
    <definedName name="CoverPageProduct" hidden="1">'[2]Cover Page'!$A$14</definedName>
    <definedName name="curr_yyyymmdd_incurred_end_date" localSheetId="5" hidden="1">'[2]ePSM Header Data Page'!$D$22</definedName>
    <definedName name="curr_yyyymmdd_incurred_end_date" localSheetId="4" hidden="1">'[2]ePSM Header Data Page'!$D$22</definedName>
    <definedName name="curr_yyyymmdd_incurred_end_date" hidden="1">'[2]ePSM Header Data Page'!$D$22</definedName>
    <definedName name="curr_yyyymmdd_processed_end_date" localSheetId="5" hidden="1">'[2]ePSM Header Data Page'!$D$23</definedName>
    <definedName name="curr_yyyymmdd_processed_end_date" localSheetId="4" hidden="1">'[2]ePSM Header Data Page'!$D$23</definedName>
    <definedName name="curr_yyyymmdd_processed_end_date" hidden="1">'[2]ePSM Header Data Page'!$D$23</definedName>
    <definedName name="Current_Cat_End_Row_Number" localSheetId="5" hidden="1">'[2]Med Cat - Prior page'!$A$38</definedName>
    <definedName name="Current_Cat_End_Row_Number" localSheetId="4" hidden="1">'[2]Med Cat - Prior page'!$A$38</definedName>
    <definedName name="Current_Cat_End_Row_Number" hidden="1">'[2]Med Cat - Prior page'!$A$38</definedName>
    <definedName name="Current_Claims_Above_50K_Check" localSheetId="5" hidden="1">'[2]Med Cat - Curr page'!$C$9</definedName>
    <definedName name="Current_Claims_Above_50K_Check" localSheetId="4" hidden="1">'[2]Med Cat - Curr page'!$C$9</definedName>
    <definedName name="Current_Claims_Above_50K_Check" hidden="1">'[2]Med Cat - Curr page'!$C$9</definedName>
    <definedName name="DA_Accumulator_Range" localSheetId="5" hidden="1">'[2]Data Availability page'!#REF!</definedName>
    <definedName name="DA_Accumulator_Range" localSheetId="4" hidden="1">'[2]Data Availability page'!#REF!</definedName>
    <definedName name="DA_Accumulator_Range" hidden="1">'[2]Data Availability page'!#REF!</definedName>
    <definedName name="DA_Capitation_Range" localSheetId="5" hidden="1">'[2]Data Availability page'!$A$18:$IV$22</definedName>
    <definedName name="DA_Capitation_Range" localSheetId="4" hidden="1">'[2]Data Availability page'!$A$18:$IV$22</definedName>
    <definedName name="DA_Capitation_Range" hidden="1">'[2]Data Availability page'!$A$18:$IV$22</definedName>
    <definedName name="DA_Dental_Range" localSheetId="5" hidden="1">'[2]Data Availability page'!#REF!</definedName>
    <definedName name="DA_Dental_Range" localSheetId="4" hidden="1">'[2]Data Availability page'!#REF!</definedName>
    <definedName name="DA_Dental_Range" hidden="1">'[2]Data Availability page'!#REF!</definedName>
    <definedName name="DA_Medical_Range" localSheetId="5" hidden="1">'[2]Data Availability page'!$A$8:$IV$22</definedName>
    <definedName name="DA_Medical_Range" localSheetId="4" hidden="1">'[2]Data Availability page'!$A$8:$IV$22</definedName>
    <definedName name="DA_Medical_Range" hidden="1">'[2]Data Availability page'!$A$8:$IV$22</definedName>
    <definedName name="DA_RX_Range" localSheetId="5" hidden="1">'[2]Data Availability page'!$A$22:$IV$31</definedName>
    <definedName name="DA_RX_Range" localSheetId="4" hidden="1">'[2]Data Availability page'!$A$22:$IV$31</definedName>
    <definedName name="DA_RX_Range" hidden="1">'[2]Data Availability page'!$A$22:$IV$31</definedName>
    <definedName name="Data_Availability_Summary_Home" localSheetId="5" hidden="1">'[2]Data Availability page'!$A$1</definedName>
    <definedName name="Data_Availability_Summary_Home" localSheetId="4" hidden="1">'[2]Data Availability page'!$A$1</definedName>
    <definedName name="Data_Availability_Summary_Home" hidden="1">'[2]Data Availability page'!$A$1</definedName>
    <definedName name="Data_Availability_Summary_Range" localSheetId="5" hidden="1">'[2]Data Availability page'!$A$1:$G$32</definedName>
    <definedName name="Data_Availability_Summary_Range" localSheetId="4" hidden="1">'[2]Data Availability page'!$A$1:$G$32</definedName>
    <definedName name="Data_Availability_Summary_Range" hidden="1">'[2]Data Availability page'!$A$1:$G$32</definedName>
    <definedName name="Date_Beg" localSheetId="5" hidden="1">[4]Parameters!$B$6</definedName>
    <definedName name="Date_Beg" localSheetId="4" hidden="1">[4]Parameters!$B$6</definedName>
    <definedName name="Date_Beg" hidden="1">[4]Parameters!$B$6</definedName>
    <definedName name="Date_Beg_Week" localSheetId="5" hidden="1">[4]Parameters!$B$3</definedName>
    <definedName name="Date_Beg_Week" localSheetId="4" hidden="1">[4]Parameters!$B$3</definedName>
    <definedName name="Date_Beg_Week" hidden="1">[4]Parameters!$B$3</definedName>
    <definedName name="Date_End" localSheetId="5" hidden="1">[4]Parameters!$B$7</definedName>
    <definedName name="Date_End" localSheetId="4" hidden="1">[4]Parameters!$B$7</definedName>
    <definedName name="Date_End" hidden="1">[4]Parameters!$B$7</definedName>
    <definedName name="Date_End_Week" localSheetId="5" hidden="1">[4]Parameters!$B$4</definedName>
    <definedName name="Date_End_Week" localSheetId="4" hidden="1">[4]Parameters!$B$4</definedName>
    <definedName name="Date_End_Week" hidden="1">[4]Parameters!$B$4</definedName>
    <definedName name="Date_Selected" localSheetId="5" hidden="1">[4]Parameters!$B$1</definedName>
    <definedName name="Date_Selected" localSheetId="4" hidden="1">[4]Parameters!$B$1</definedName>
    <definedName name="Date_Selected" hidden="1">[4]Parameters!$B$1</definedName>
    <definedName name="ddd" localSheetId="5" hidden="1">#REF!</definedName>
    <definedName name="ddd" localSheetId="4" hidden="1">#REF!</definedName>
    <definedName name="ddd" hidden="1">#REF!</definedName>
    <definedName name="Demographics_Dental_Range" localSheetId="5" hidden="1">#REF!</definedName>
    <definedName name="Demographics_Dental_Range" localSheetId="4" hidden="1">#REF!</definedName>
    <definedName name="Demographics_Dental_Range" hidden="1">#REF!</definedName>
    <definedName name="Demographics_FI_Community_Graph_range" localSheetId="5" hidden="1">'[2]ePSM Medical Graph Page'!$F$83:$H$92</definedName>
    <definedName name="Demographics_FI_Community_Graph_range" localSheetId="4" hidden="1">'[2]ePSM Medical Graph Page'!$F$83:$H$92</definedName>
    <definedName name="Demographics_FI_Community_Graph_range" hidden="1">'[2]ePSM Medical Graph Page'!$F$83:$H$92</definedName>
    <definedName name="Demographics_Medical_Range" localSheetId="5" hidden="1">'[2]Demographics Medical page'!$A$1:$R$49</definedName>
    <definedName name="Demographics_Medical_Range" localSheetId="4" hidden="1">'[2]Demographics Medical page'!$A$1:$R$49</definedName>
    <definedName name="Demographics_Medical_Range" hidden="1">'[2]Demographics Medical page'!$A$1:$R$49</definedName>
    <definedName name="Dental_avg_age_members_curr" localSheetId="5" hidden="1">'[2]ePSM Member Data Page'!$O$21</definedName>
    <definedName name="Dental_avg_age_members_curr" localSheetId="4" hidden="1">'[2]ePSM Member Data Page'!$O$21</definedName>
    <definedName name="Dental_avg_age_members_curr" hidden="1">'[2]ePSM Member Data Page'!$O$21</definedName>
    <definedName name="Dental_avg_age_members_prior" localSheetId="5" hidden="1">'[2]ePSM Member Data Page'!$S$21</definedName>
    <definedName name="Dental_avg_age_members_prior" localSheetId="4" hidden="1">'[2]ePSM Member Data Page'!$S$21</definedName>
    <definedName name="Dental_avg_age_members_prior" hidden="1">'[2]ePSM Member Data Page'!$S$21</definedName>
    <definedName name="Dental_basic_paid_amt_curr" localSheetId="5" hidden="1">'[2]ePSM Medical Data Page'!$AL$5</definedName>
    <definedName name="Dental_basic_paid_amt_curr" localSheetId="4" hidden="1">'[2]ePSM Medical Data Page'!$AL$5</definedName>
    <definedName name="Dental_basic_paid_amt_curr" hidden="1">'[2]ePSM Medical Data Page'!$AL$5</definedName>
    <definedName name="Dental_basic_paid_amt_prior" localSheetId="5" hidden="1">'[2]ePSM Medical Data Page'!$AO$5</definedName>
    <definedName name="Dental_basic_paid_amt_prior" localSheetId="4" hidden="1">'[2]ePSM Medical Data Page'!$AO$5</definedName>
    <definedName name="Dental_basic_paid_amt_prior" hidden="1">'[2]ePSM Medical Data Page'!$AO$5</definedName>
    <definedName name="Dental_basic_svcs_curr" localSheetId="5" hidden="1">'[2]ePSM Medical Data Page'!$AL$6</definedName>
    <definedName name="Dental_basic_svcs_curr" localSheetId="4" hidden="1">'[2]ePSM Medical Data Page'!$AL$6</definedName>
    <definedName name="Dental_basic_svcs_curr" hidden="1">'[2]ePSM Medical Data Page'!$AL$6</definedName>
    <definedName name="Dental_basic_svcs_prior" localSheetId="5" hidden="1">'[2]ePSM Medical Data Page'!$AO$6</definedName>
    <definedName name="Dental_basic_svcs_prior" localSheetId="4" hidden="1">'[2]ePSM Medical Data Page'!$AO$6</definedName>
    <definedName name="Dental_basic_svcs_prior" hidden="1">'[2]ePSM Medical Data Page'!$AO$6</definedName>
    <definedName name="Dental_cost_share_allowed_amt_curr" localSheetId="5" hidden="1">'[2]ePSM Medical Data Page'!$B$31</definedName>
    <definedName name="Dental_cost_share_allowed_amt_curr" localSheetId="4" hidden="1">'[2]ePSM Medical Data Page'!$B$31</definedName>
    <definedName name="Dental_cost_share_allowed_amt_curr" hidden="1">'[2]ePSM Medical Data Page'!$B$31</definedName>
    <definedName name="Dental_cost_share_allowed_amt_prior" localSheetId="5" hidden="1">'[2]ePSM Medical Data Page'!$E$31</definedName>
    <definedName name="Dental_cost_share_allowed_amt_prior" localSheetId="4" hidden="1">'[2]ePSM Medical Data Page'!$E$31</definedName>
    <definedName name="Dental_cost_share_allowed_amt_prior" hidden="1">'[2]ePSM Medical Data Page'!$E$31</definedName>
    <definedName name="Dental_cost_share_cob_amt_curr" localSheetId="5" hidden="1">'[2]ePSM Medical Data Page'!$B$32</definedName>
    <definedName name="Dental_cost_share_cob_amt_curr" localSheetId="4" hidden="1">'[2]ePSM Medical Data Page'!$B$32</definedName>
    <definedName name="Dental_cost_share_cob_amt_curr" hidden="1">'[2]ePSM Medical Data Page'!$B$32</definedName>
    <definedName name="Dental_cost_share_cob_amt_prior" localSheetId="5" hidden="1">'[2]ePSM Medical Data Page'!$E$32</definedName>
    <definedName name="Dental_cost_share_cob_amt_prior" localSheetId="4" hidden="1">'[2]ePSM Medical Data Page'!$E$32</definedName>
    <definedName name="Dental_cost_share_cob_amt_prior" hidden="1">'[2]ePSM Medical Data Page'!$E$32</definedName>
    <definedName name="Dental_cost_share_coins_amt_curr" localSheetId="5" hidden="1">'[2]ePSM Medical Data Page'!$B$34</definedName>
    <definedName name="Dental_cost_share_coins_amt_curr" localSheetId="4" hidden="1">'[2]ePSM Medical Data Page'!$B$34</definedName>
    <definedName name="Dental_cost_share_coins_amt_curr" hidden="1">'[2]ePSM Medical Data Page'!$B$34</definedName>
    <definedName name="Dental_cost_share_coins_amt_prior" localSheetId="5" hidden="1">'[2]ePSM Medical Data Page'!$E$34</definedName>
    <definedName name="Dental_cost_share_coins_amt_prior" localSheetId="4" hidden="1">'[2]ePSM Medical Data Page'!$E$34</definedName>
    <definedName name="Dental_cost_share_coins_amt_prior" hidden="1">'[2]ePSM Medical Data Page'!$E$34</definedName>
    <definedName name="Dental_cost_share_deductible_amt_curr" localSheetId="5" hidden="1">'[2]ePSM Medical Data Page'!$B$33</definedName>
    <definedName name="Dental_cost_share_deductible_amt_curr" localSheetId="4" hidden="1">'[2]ePSM Medical Data Page'!$B$33</definedName>
    <definedName name="Dental_cost_share_deductible_amt_curr" hidden="1">'[2]ePSM Medical Data Page'!$B$33</definedName>
    <definedName name="Dental_cost_share_deductible_amt_prior" localSheetId="5" hidden="1">'[2]ePSM Medical Data Page'!$E$33</definedName>
    <definedName name="Dental_cost_share_deductible_amt_prior" localSheetId="4" hidden="1">'[2]ePSM Medical Data Page'!$E$33</definedName>
    <definedName name="Dental_cost_share_deductible_amt_prior" hidden="1">'[2]ePSM Medical Data Page'!$E$33</definedName>
    <definedName name="Dental_dependent_paid_amt_curr" localSheetId="5" hidden="1">'[2]ePSM Medical Data Page'!$B$36</definedName>
    <definedName name="Dental_dependent_paid_amt_curr" localSheetId="4" hidden="1">'[2]ePSM Medical Data Page'!$B$36</definedName>
    <definedName name="Dental_dependent_paid_amt_curr" hidden="1">'[2]ePSM Medical Data Page'!$B$36</definedName>
    <definedName name="Dental_dependent_paid_amt_prior" localSheetId="5" hidden="1">'[2]ePSM Medical Data Page'!$E$36</definedName>
    <definedName name="Dental_dependent_paid_amt_prior" localSheetId="4" hidden="1">'[2]ePSM Medical Data Page'!$E$36</definedName>
    <definedName name="Dental_dependent_paid_amt_prior" hidden="1">'[2]ePSM Medical Data Page'!$E$36</definedName>
    <definedName name="Dental_employee_paid_amt_curr" localSheetId="5" hidden="1">'[2]ePSM Medical Data Page'!$B$35</definedName>
    <definedName name="Dental_employee_paid_amt_curr" localSheetId="4" hidden="1">'[2]ePSM Medical Data Page'!$B$35</definedName>
    <definedName name="Dental_employee_paid_amt_curr" hidden="1">'[2]ePSM Medical Data Page'!$B$35</definedName>
    <definedName name="Dental_employee_paid_amt_prior" localSheetId="5" hidden="1">'[2]ePSM Medical Data Page'!$E$35</definedName>
    <definedName name="Dental_employee_paid_amt_prior" localSheetId="4" hidden="1">'[2]ePSM Medical Data Page'!$E$35</definedName>
    <definedName name="Dental_employee_paid_amt_prior" hidden="1">'[2]ePSM Medical Data Page'!$E$35</definedName>
    <definedName name="Dental_female_mem_0_19_curr" localSheetId="5" hidden="1">'[2]ePSM Member Data Page'!$O$4</definedName>
    <definedName name="Dental_female_mem_0_19_curr" localSheetId="4" hidden="1">'[2]ePSM Member Data Page'!$O$4</definedName>
    <definedName name="Dental_female_mem_0_19_curr" hidden="1">'[2]ePSM Member Data Page'!$O$4</definedName>
    <definedName name="Dental_female_mem_0_19_prior" localSheetId="5" hidden="1">'[2]ePSM Member Data Page'!$S$4</definedName>
    <definedName name="Dental_female_mem_0_19_prior" localSheetId="4" hidden="1">'[2]ePSM Member Data Page'!$S$4</definedName>
    <definedName name="Dental_female_mem_0_19_prior" hidden="1">'[2]ePSM Member Data Page'!$S$4</definedName>
    <definedName name="Dental_female_mem_20_44_curr" localSheetId="5" hidden="1">'[2]ePSM Member Data Page'!$O$5</definedName>
    <definedName name="Dental_female_mem_20_44_curr" localSheetId="4" hidden="1">'[2]ePSM Member Data Page'!$O$5</definedName>
    <definedName name="Dental_female_mem_20_44_curr" hidden="1">'[2]ePSM Member Data Page'!$O$5</definedName>
    <definedName name="Dental_female_mem_20_44_prior" localSheetId="5" hidden="1">'[2]ePSM Member Data Page'!$S$5</definedName>
    <definedName name="Dental_female_mem_20_44_prior" localSheetId="4" hidden="1">'[2]ePSM Member Data Page'!$S$5</definedName>
    <definedName name="Dental_female_mem_20_44_prior" hidden="1">'[2]ePSM Member Data Page'!$S$5</definedName>
    <definedName name="Dental_female_mem_45_64_curr" localSheetId="5" hidden="1">'[2]ePSM Member Data Page'!$O$6</definedName>
    <definedName name="Dental_female_mem_45_64_curr" localSheetId="4" hidden="1">'[2]ePSM Member Data Page'!$O$6</definedName>
    <definedName name="Dental_female_mem_45_64_curr" hidden="1">'[2]ePSM Member Data Page'!$O$6</definedName>
    <definedName name="Dental_female_mem_45_64_prior" localSheetId="5" hidden="1">'[2]ePSM Member Data Page'!$S$6</definedName>
    <definedName name="Dental_female_mem_45_64_prior" localSheetId="4" hidden="1">'[2]ePSM Member Data Page'!$S$6</definedName>
    <definedName name="Dental_female_mem_45_64_prior" hidden="1">'[2]ePSM Member Data Page'!$S$6</definedName>
    <definedName name="Dental_female_mem_65_over_curr" localSheetId="5" hidden="1">'[2]ePSM Member Data Page'!$O$7</definedName>
    <definedName name="Dental_female_mem_65_over_curr" localSheetId="4" hidden="1">'[2]ePSM Member Data Page'!$O$7</definedName>
    <definedName name="Dental_female_mem_65_over_curr" hidden="1">'[2]ePSM Member Data Page'!$O$7</definedName>
    <definedName name="Dental_female_mem_65_over_prior" localSheetId="5" hidden="1">'[2]ePSM Member Data Page'!$S$7</definedName>
    <definedName name="Dental_female_mem_65_over_prior" localSheetId="4" hidden="1">'[2]ePSM Member Data Page'!$S$7</definedName>
    <definedName name="Dental_female_mem_65_over_prior" hidden="1">'[2]ePSM Member Data Page'!$S$7</definedName>
    <definedName name="Dental_female_members_curr" localSheetId="5" hidden="1">'[2]ePSM Member Data Page'!$O$8</definedName>
    <definedName name="Dental_female_members_curr" localSheetId="4" hidden="1">'[2]ePSM Member Data Page'!$O$8</definedName>
    <definedName name="Dental_female_members_curr" hidden="1">'[2]ePSM Member Data Page'!$O$8</definedName>
    <definedName name="Dental_female_members_prior" localSheetId="5" hidden="1">'[2]ePSM Member Data Page'!$S$8</definedName>
    <definedName name="Dental_female_members_prior" localSheetId="4" hidden="1">'[2]ePSM Member Data Page'!$S$8</definedName>
    <definedName name="Dental_female_members_prior" hidden="1">'[2]ePSM Member Data Page'!$S$8</definedName>
    <definedName name="Dental_key_results_network_discount_amt_curr" localSheetId="5" hidden="1">'[2]ePSM Medical Data Page'!$B$28</definedName>
    <definedName name="Dental_key_results_network_discount_amt_curr" localSheetId="4" hidden="1">'[2]ePSM Medical Data Page'!$B$28</definedName>
    <definedName name="Dental_key_results_network_discount_amt_curr" hidden="1">'[2]ePSM Medical Data Page'!$B$28</definedName>
    <definedName name="Dental_key_results_network_discount_amt_prior" localSheetId="5" hidden="1">'[2]ePSM Medical Data Page'!$E$28</definedName>
    <definedName name="Dental_key_results_network_discount_amt_prior" localSheetId="4" hidden="1">'[2]ePSM Medical Data Page'!$E$28</definedName>
    <definedName name="Dental_key_results_network_discount_amt_prior" hidden="1">'[2]ePSM Medical Data Page'!$E$28</definedName>
    <definedName name="Dental_key_results_network_paid_amt_curr" localSheetId="5" hidden="1">'[2]ePSM Medical Data Page'!$B$29</definedName>
    <definedName name="Dental_key_results_network_paid_amt_curr" localSheetId="4" hidden="1">'[2]ePSM Medical Data Page'!$B$29</definedName>
    <definedName name="Dental_key_results_network_paid_amt_curr" hidden="1">'[2]ePSM Medical Data Page'!$B$29</definedName>
    <definedName name="Dental_key_results_network_paid_amt_prior" localSheetId="5" hidden="1">'[2]ePSM Medical Data Page'!$E$29</definedName>
    <definedName name="Dental_key_results_network_paid_amt_prior" localSheetId="4" hidden="1">'[2]ePSM Medical Data Page'!$E$29</definedName>
    <definedName name="Dental_key_results_network_paid_amt_prior" hidden="1">'[2]ePSM Medical Data Page'!$E$29</definedName>
    <definedName name="Dental_key_results_rc_savings_amt_curr" localSheetId="5" hidden="1">'[2]ePSM Medical Data Page'!$B$30</definedName>
    <definedName name="Dental_key_results_rc_savings_amt_curr" localSheetId="4" hidden="1">'[2]ePSM Medical Data Page'!$B$30</definedName>
    <definedName name="Dental_key_results_rc_savings_amt_curr" hidden="1">'[2]ePSM Medical Data Page'!$B$30</definedName>
    <definedName name="Dental_key_results_rc_savings_amt_prior" localSheetId="5" hidden="1">'[2]ePSM Medical Data Page'!$E$30</definedName>
    <definedName name="Dental_key_results_rc_savings_amt_prior" localSheetId="4" hidden="1">'[2]ePSM Medical Data Page'!$E$30</definedName>
    <definedName name="Dental_key_results_rc_savings_amt_prior" hidden="1">'[2]ePSM Medical Data Page'!$E$30</definedName>
    <definedName name="Dental_major_paid_amt_curr" localSheetId="5" hidden="1">'[2]ePSM Medical Data Page'!$AL$7</definedName>
    <definedName name="Dental_major_paid_amt_curr" localSheetId="4" hidden="1">'[2]ePSM Medical Data Page'!$AL$7</definedName>
    <definedName name="Dental_major_paid_amt_curr" hidden="1">'[2]ePSM Medical Data Page'!$AL$7</definedName>
    <definedName name="Dental_major_paid_amt_prior" localSheetId="5" hidden="1">'[2]ePSM Medical Data Page'!$AO$7</definedName>
    <definedName name="Dental_major_paid_amt_prior" localSheetId="4" hidden="1">'[2]ePSM Medical Data Page'!$AO$7</definedName>
    <definedName name="Dental_major_paid_amt_prior" hidden="1">'[2]ePSM Medical Data Page'!$AO$7</definedName>
    <definedName name="Dental_major_svcs_curr" localSheetId="5" hidden="1">'[2]ePSM Medical Data Page'!$AL$8</definedName>
    <definedName name="Dental_major_svcs_curr" localSheetId="4" hidden="1">'[2]ePSM Medical Data Page'!$AL$8</definedName>
    <definedName name="Dental_major_svcs_curr" hidden="1">'[2]ePSM Medical Data Page'!$AL$8</definedName>
    <definedName name="Dental_major_svcs_prior" localSheetId="5" hidden="1">'[2]ePSM Medical Data Page'!$AO$8</definedName>
    <definedName name="Dental_major_svcs_prior" localSheetId="4" hidden="1">'[2]ePSM Medical Data Page'!$AO$8</definedName>
    <definedName name="Dental_major_svcs_prior" hidden="1">'[2]ePSM Medical Data Page'!$AO$8</definedName>
    <definedName name="Dental_male_mem_0_19_curr" localSheetId="5" hidden="1">'[2]ePSM Member Data Page'!$O$9</definedName>
    <definedName name="Dental_male_mem_0_19_curr" localSheetId="4" hidden="1">'[2]ePSM Member Data Page'!$O$9</definedName>
    <definedName name="Dental_male_mem_0_19_curr" hidden="1">'[2]ePSM Member Data Page'!$O$9</definedName>
    <definedName name="Dental_male_mem_0_19_prior" localSheetId="5" hidden="1">'[2]ePSM Member Data Page'!$S$9</definedName>
    <definedName name="Dental_male_mem_0_19_prior" localSheetId="4" hidden="1">'[2]ePSM Member Data Page'!$S$9</definedName>
    <definedName name="Dental_male_mem_0_19_prior" hidden="1">'[2]ePSM Member Data Page'!$S$9</definedName>
    <definedName name="Dental_male_mem_20_44_curr" localSheetId="5" hidden="1">'[2]ePSM Member Data Page'!$O$10</definedName>
    <definedName name="Dental_male_mem_20_44_curr" localSheetId="4" hidden="1">'[2]ePSM Member Data Page'!$O$10</definedName>
    <definedName name="Dental_male_mem_20_44_curr" hidden="1">'[2]ePSM Member Data Page'!$O$10</definedName>
    <definedName name="Dental_male_mem_20_44_prior" localSheetId="5" hidden="1">'[2]ePSM Member Data Page'!$S$10</definedName>
    <definedName name="Dental_male_mem_20_44_prior" localSheetId="4" hidden="1">'[2]ePSM Member Data Page'!$S$10</definedName>
    <definedName name="Dental_male_mem_20_44_prior" hidden="1">'[2]ePSM Member Data Page'!$S$10</definedName>
    <definedName name="Dental_male_mem_45_64_curr" localSheetId="5" hidden="1">'[2]ePSM Member Data Page'!$O$11</definedName>
    <definedName name="Dental_male_mem_45_64_curr" localSheetId="4" hidden="1">'[2]ePSM Member Data Page'!$O$11</definedName>
    <definedName name="Dental_male_mem_45_64_curr" hidden="1">'[2]ePSM Member Data Page'!$O$11</definedName>
    <definedName name="Dental_male_mem_45_64_prior" localSheetId="5" hidden="1">'[2]ePSM Member Data Page'!$S$11</definedName>
    <definedName name="Dental_male_mem_45_64_prior" localSheetId="4" hidden="1">'[2]ePSM Member Data Page'!$S$11</definedName>
    <definedName name="Dental_male_mem_45_64_prior" hidden="1">'[2]ePSM Member Data Page'!$S$11</definedName>
    <definedName name="Dental_male_mem_65_over_curr" localSheetId="5" hidden="1">'[2]ePSM Member Data Page'!$O$12</definedName>
    <definedName name="Dental_male_mem_65_over_curr" localSheetId="4" hidden="1">'[2]ePSM Member Data Page'!$O$12</definedName>
    <definedName name="Dental_male_mem_65_over_curr" hidden="1">'[2]ePSM Member Data Page'!$O$12</definedName>
    <definedName name="Dental_male_mem_65_over_prior" localSheetId="5" hidden="1">'[2]ePSM Member Data Page'!$S$12</definedName>
    <definedName name="Dental_male_mem_65_over_prior" localSheetId="4" hidden="1">'[2]ePSM Member Data Page'!$S$12</definedName>
    <definedName name="Dental_male_mem_65_over_prior" hidden="1">'[2]ePSM Member Data Page'!$S$12</definedName>
    <definedName name="Dental_male_members_curr" localSheetId="5" hidden="1">'[2]ePSM Member Data Page'!$O$13</definedName>
    <definedName name="Dental_male_members_curr" localSheetId="4" hidden="1">'[2]ePSM Member Data Page'!$O$13</definedName>
    <definedName name="Dental_male_members_curr" hidden="1">'[2]ePSM Member Data Page'!$O$13</definedName>
    <definedName name="Dental_male_members_prior" localSheetId="5" hidden="1">'[2]ePSM Member Data Page'!$S$13</definedName>
    <definedName name="Dental_male_members_prior" localSheetId="4" hidden="1">'[2]ePSM Member Data Page'!$S$13</definedName>
    <definedName name="Dental_male_members_prior" hidden="1">'[2]ePSM Member Data Page'!$S$13</definedName>
    <definedName name="Dental_months_curr" localSheetId="5" hidden="1">'[2]ePSM Member Data Page'!$O$3</definedName>
    <definedName name="Dental_months_curr" localSheetId="4" hidden="1">'[2]ePSM Member Data Page'!$O$3</definedName>
    <definedName name="Dental_months_curr" hidden="1">'[2]ePSM Member Data Page'!$O$3</definedName>
    <definedName name="Dental_months_prior" localSheetId="5" hidden="1">'[2]ePSM Member Data Page'!$S$3</definedName>
    <definedName name="Dental_months_prior" localSheetId="4" hidden="1">'[2]ePSM Member Data Page'!$S$3</definedName>
    <definedName name="Dental_months_prior" hidden="1">'[2]ePSM Member Data Page'!$S$3</definedName>
    <definedName name="Dental_net_submitted_in_network_curr" localSheetId="5" hidden="1">'[2]ePSM Medical Data Page'!$AR$4</definedName>
    <definedName name="Dental_net_submitted_in_network_curr" localSheetId="4" hidden="1">'[2]ePSM Medical Data Page'!$AR$4</definedName>
    <definedName name="Dental_net_submitted_in_network_curr" hidden="1">'[2]ePSM Medical Data Page'!$AR$4</definedName>
    <definedName name="Dental_net_submitted_in_network_prior" localSheetId="5" hidden="1">'[2]ePSM Medical Data Page'!$AU$4</definedName>
    <definedName name="Dental_net_submitted_in_network_prior" localSheetId="4" hidden="1">'[2]ePSM Medical Data Page'!$AU$4</definedName>
    <definedName name="Dental_net_submitted_in_network_prior" hidden="1">'[2]ePSM Medical Data Page'!$AU$4</definedName>
    <definedName name="Dental_net_submitted_other_curr" localSheetId="5" hidden="1">'[2]ePSM Medical Data Page'!$AR$12</definedName>
    <definedName name="Dental_net_submitted_other_curr" localSheetId="4" hidden="1">'[2]ePSM Medical Data Page'!$AR$12</definedName>
    <definedName name="Dental_net_submitted_other_curr" hidden="1">'[2]ePSM Medical Data Page'!$AR$12</definedName>
    <definedName name="Dental_net_submitted_other_prior" localSheetId="5" hidden="1">'[2]ePSM Medical Data Page'!$AU$12</definedName>
    <definedName name="Dental_net_submitted_other_prior" localSheetId="4" hidden="1">'[2]ePSM Medical Data Page'!$AU$12</definedName>
    <definedName name="Dental_net_submitted_other_prior" hidden="1">'[2]ePSM Medical Data Page'!$AU$12</definedName>
    <definedName name="Dental_net_submitted_out_network_curr" localSheetId="5" hidden="1">'[2]ePSM Medical Data Page'!$AR$8</definedName>
    <definedName name="Dental_net_submitted_out_network_curr" localSheetId="4" hidden="1">'[2]ePSM Medical Data Page'!$AR$8</definedName>
    <definedName name="Dental_net_submitted_out_network_curr" hidden="1">'[2]ePSM Medical Data Page'!$AR$8</definedName>
    <definedName name="Dental_net_submitted_out_network_prior" localSheetId="5" hidden="1">'[2]ePSM Medical Data Page'!$AU$8</definedName>
    <definedName name="Dental_net_submitted_out_network_prior" localSheetId="4" hidden="1">'[2]ePSM Medical Data Page'!$AU$8</definedName>
    <definedName name="Dental_net_submitted_out_network_prior" hidden="1">'[2]ePSM Medical Data Page'!$AU$8</definedName>
    <definedName name="Dental_network_discount_in_network_curr" localSheetId="5" hidden="1">'[2]ePSM Medical Data Page'!$AR$5</definedName>
    <definedName name="Dental_network_discount_in_network_curr" localSheetId="4" hidden="1">'[2]ePSM Medical Data Page'!$AR$5</definedName>
    <definedName name="Dental_network_discount_in_network_curr" hidden="1">'[2]ePSM Medical Data Page'!$AR$5</definedName>
    <definedName name="Dental_network_discount_in_network_prior" localSheetId="5" hidden="1">'[2]ePSM Medical Data Page'!$AU$5</definedName>
    <definedName name="Dental_network_discount_in_network_prior" localSheetId="4" hidden="1">'[2]ePSM Medical Data Page'!$AU$5</definedName>
    <definedName name="Dental_network_discount_in_network_prior" hidden="1">'[2]ePSM Medical Data Page'!$AU$5</definedName>
    <definedName name="Dental_network_discount_other_curr" localSheetId="5" hidden="1">'[2]ePSM Medical Data Page'!$AR$13</definedName>
    <definedName name="Dental_network_discount_other_curr" localSheetId="4" hidden="1">'[2]ePSM Medical Data Page'!$AR$13</definedName>
    <definedName name="Dental_network_discount_other_curr" hidden="1">'[2]ePSM Medical Data Page'!$AR$13</definedName>
    <definedName name="Dental_network_discount_other_prior" localSheetId="5" hidden="1">'[2]ePSM Medical Data Page'!$AU$13</definedName>
    <definedName name="Dental_network_discount_other_prior" localSheetId="4" hidden="1">'[2]ePSM Medical Data Page'!$AU$13</definedName>
    <definedName name="Dental_network_discount_other_prior" hidden="1">'[2]ePSM Medical Data Page'!$AU$13</definedName>
    <definedName name="Dental_network_discount_out_network_curr" localSheetId="5" hidden="1">'[2]ePSM Medical Data Page'!$AR$9</definedName>
    <definedName name="Dental_network_discount_out_network_curr" localSheetId="4" hidden="1">'[2]ePSM Medical Data Page'!$AR$9</definedName>
    <definedName name="Dental_network_discount_out_network_curr" hidden="1">'[2]ePSM Medical Data Page'!$AR$9</definedName>
    <definedName name="Dental_network_discount_out_network_prior" localSheetId="5" hidden="1">'[2]ePSM Medical Data Page'!$AU$9</definedName>
    <definedName name="Dental_network_discount_out_network_prior" localSheetId="4" hidden="1">'[2]ePSM Medical Data Page'!$AU$9</definedName>
    <definedName name="Dental_network_discount_out_network_prior" hidden="1">'[2]ePSM Medical Data Page'!$AU$9</definedName>
    <definedName name="Dental_num_employees_curr" localSheetId="5" hidden="1">'[2]ePSM Member Data Page'!$O$20</definedName>
    <definedName name="Dental_num_employees_curr" localSheetId="4" hidden="1">'[2]ePSM Member Data Page'!$O$20</definedName>
    <definedName name="Dental_num_employees_curr" hidden="1">'[2]ePSM Member Data Page'!$O$20</definedName>
    <definedName name="Dental_num_employees_prior" localSheetId="5" hidden="1">'[2]ePSM Member Data Page'!$S$20</definedName>
    <definedName name="Dental_num_employees_prior" localSheetId="4" hidden="1">'[2]ePSM Member Data Page'!$S$20</definedName>
    <definedName name="Dental_num_employees_prior" hidden="1">'[2]ePSM Member Data Page'!$S$20</definedName>
    <definedName name="Dental_num_members_curr" localSheetId="5" hidden="1">'[2]ePSM Member Data Page'!$O$19</definedName>
    <definedName name="Dental_num_members_curr" localSheetId="4" hidden="1">'[2]ePSM Member Data Page'!$O$19</definedName>
    <definedName name="Dental_num_members_curr" hidden="1">'[2]ePSM Member Data Page'!$O$19</definedName>
    <definedName name="Dental_num_members_prior" localSheetId="5" hidden="1">'[2]ePSM Member Data Page'!$S$19</definedName>
    <definedName name="Dental_num_members_prior" localSheetId="4" hidden="1">'[2]ePSM Member Data Page'!$S$19</definedName>
    <definedName name="Dental_num_members_prior" hidden="1">'[2]ePSM Member Data Page'!$S$19</definedName>
    <definedName name="Dental_orthodonic_paid_amt_curr" localSheetId="5" hidden="1">'[2]ePSM Medical Data Page'!$AL$9</definedName>
    <definedName name="Dental_orthodonic_paid_amt_curr" localSheetId="4" hidden="1">'[2]ePSM Medical Data Page'!$AL$9</definedName>
    <definedName name="Dental_orthodonic_paid_amt_curr" hidden="1">'[2]ePSM Medical Data Page'!$AL$9</definedName>
    <definedName name="Dental_orthodonic_paid_amt_prior" localSheetId="5" hidden="1">'[2]ePSM Medical Data Page'!$AO$9</definedName>
    <definedName name="Dental_orthodonic_paid_amt_prior" localSheetId="4" hidden="1">'[2]ePSM Medical Data Page'!$AO$9</definedName>
    <definedName name="Dental_orthodonic_paid_amt_prior" hidden="1">'[2]ePSM Medical Data Page'!$AO$9</definedName>
    <definedName name="Dental_orthodonic_svcs_curr" localSheetId="5" hidden="1">'[2]ePSM Medical Data Page'!$AL$10</definedName>
    <definedName name="Dental_orthodonic_svcs_curr" localSheetId="4" hidden="1">'[2]ePSM Medical Data Page'!$AL$10</definedName>
    <definedName name="Dental_orthodonic_svcs_curr" hidden="1">'[2]ePSM Medical Data Page'!$AL$10</definedName>
    <definedName name="Dental_orthodonic_svcs_prior" localSheetId="5" hidden="1">'[2]ePSM Medical Data Page'!$AO$10</definedName>
    <definedName name="Dental_orthodonic_svcs_prior" localSheetId="4" hidden="1">'[2]ePSM Medical Data Page'!$AO$10</definedName>
    <definedName name="Dental_orthodonic_svcs_prior" hidden="1">'[2]ePSM Medical Data Page'!$AO$10</definedName>
    <definedName name="Dental_other_paid_amt_curr" localSheetId="5" hidden="1">'[2]ePSM Medical Data Page'!$AL$11</definedName>
    <definedName name="Dental_other_paid_amt_curr" localSheetId="4" hidden="1">'[2]ePSM Medical Data Page'!$AL$11</definedName>
    <definedName name="Dental_other_paid_amt_curr" hidden="1">'[2]ePSM Medical Data Page'!$AL$11</definedName>
    <definedName name="Dental_other_paid_amt_prior" localSheetId="5" hidden="1">'[2]ePSM Medical Data Page'!$AO$11</definedName>
    <definedName name="Dental_other_paid_amt_prior" localSheetId="4" hidden="1">'[2]ePSM Medical Data Page'!$AO$11</definedName>
    <definedName name="Dental_other_paid_amt_prior" hidden="1">'[2]ePSM Medical Data Page'!$AO$11</definedName>
    <definedName name="Dental_other_svcs_curr" localSheetId="5" hidden="1">'[2]ePSM Medical Data Page'!$AL$12</definedName>
    <definedName name="Dental_other_svcs_curr" localSheetId="4" hidden="1">'[2]ePSM Medical Data Page'!$AL$12</definedName>
    <definedName name="Dental_other_svcs_curr" hidden="1">'[2]ePSM Medical Data Page'!$AL$12</definedName>
    <definedName name="Dental_other_svcs_prior" localSheetId="5" hidden="1">'[2]ePSM Medical Data Page'!$AO$12</definedName>
    <definedName name="Dental_other_svcs_prior" localSheetId="4" hidden="1">'[2]ePSM Medical Data Page'!$AO$12</definedName>
    <definedName name="Dental_other_svcs_prior" hidden="1">'[2]ePSM Medical Data Page'!$AO$12</definedName>
    <definedName name="Dental_paid_amt_curr" localSheetId="5" hidden="1">'[2]ePSM Medical Data Page'!$B$27</definedName>
    <definedName name="Dental_paid_amt_curr" localSheetId="4" hidden="1">'[2]ePSM Medical Data Page'!$B$27</definedName>
    <definedName name="Dental_paid_amt_curr" hidden="1">'[2]ePSM Medical Data Page'!$B$27</definedName>
    <definedName name="Dental_paid_amt_female_0_19_curr" localSheetId="5" hidden="1">'[2]ePSM Medical Data Page'!$N$4</definedName>
    <definedName name="Dental_paid_amt_female_0_19_curr" localSheetId="4" hidden="1">'[2]ePSM Medical Data Page'!$N$4</definedName>
    <definedName name="Dental_paid_amt_female_0_19_curr" hidden="1">'[2]ePSM Medical Data Page'!$N$4</definedName>
    <definedName name="Dental_paid_amt_female_0_19_prior" localSheetId="5" hidden="1">'[2]ePSM Medical Data Page'!$Q$4</definedName>
    <definedName name="Dental_paid_amt_female_0_19_prior" localSheetId="4" hidden="1">'[2]ePSM Medical Data Page'!$Q$4</definedName>
    <definedName name="Dental_paid_amt_female_0_19_prior" hidden="1">'[2]ePSM Medical Data Page'!$Q$4</definedName>
    <definedName name="Dental_paid_amt_female_20_44_curr" localSheetId="5" hidden="1">'[2]ePSM Medical Data Page'!$N$5</definedName>
    <definedName name="Dental_paid_amt_female_20_44_curr" localSheetId="4" hidden="1">'[2]ePSM Medical Data Page'!$N$5</definedName>
    <definedName name="Dental_paid_amt_female_20_44_curr" hidden="1">'[2]ePSM Medical Data Page'!$N$5</definedName>
    <definedName name="Dental_paid_amt_female_20_44_prior" localSheetId="5" hidden="1">'[2]ePSM Medical Data Page'!$Q$5</definedName>
    <definedName name="Dental_paid_amt_female_20_44_prior" localSheetId="4" hidden="1">'[2]ePSM Medical Data Page'!$Q$5</definedName>
    <definedName name="Dental_paid_amt_female_20_44_prior" hidden="1">'[2]ePSM Medical Data Page'!$Q$5</definedName>
    <definedName name="Dental_paid_amt_female_45_64_curr" localSheetId="5" hidden="1">'[2]ePSM Medical Data Page'!$N$6</definedName>
    <definedName name="Dental_paid_amt_female_45_64_curr" localSheetId="4" hidden="1">'[2]ePSM Medical Data Page'!$N$6</definedName>
    <definedName name="Dental_paid_amt_female_45_64_curr" hidden="1">'[2]ePSM Medical Data Page'!$N$6</definedName>
    <definedName name="Dental_paid_amt_female_45_64_prior" localSheetId="5" hidden="1">'[2]ePSM Medical Data Page'!$Q$6</definedName>
    <definedName name="Dental_paid_amt_female_45_64_prior" localSheetId="4" hidden="1">'[2]ePSM Medical Data Page'!$Q$6</definedName>
    <definedName name="Dental_paid_amt_female_45_64_prior" hidden="1">'[2]ePSM Medical Data Page'!$Q$6</definedName>
    <definedName name="Dental_paid_amt_female_65_over_curr" localSheetId="5" hidden="1">'[2]ePSM Medical Data Page'!$N$7</definedName>
    <definedName name="Dental_paid_amt_female_65_over_curr" localSheetId="4" hidden="1">'[2]ePSM Medical Data Page'!$N$7</definedName>
    <definedName name="Dental_paid_amt_female_65_over_curr" hidden="1">'[2]ePSM Medical Data Page'!$N$7</definedName>
    <definedName name="Dental_paid_amt_female_65_over_prior" localSheetId="5" hidden="1">'[2]ePSM Medical Data Page'!$Q$7</definedName>
    <definedName name="Dental_paid_amt_female_65_over_prior" localSheetId="4" hidden="1">'[2]ePSM Medical Data Page'!$Q$7</definedName>
    <definedName name="Dental_paid_amt_female_65_over_prior" hidden="1">'[2]ePSM Medical Data Page'!$Q$7</definedName>
    <definedName name="Dental_paid_amt_male_0_19_curr" localSheetId="5" hidden="1">'[2]ePSM Medical Data Page'!$N$8</definedName>
    <definedName name="Dental_paid_amt_male_0_19_curr" localSheetId="4" hidden="1">'[2]ePSM Medical Data Page'!$N$8</definedName>
    <definedName name="Dental_paid_amt_male_0_19_curr" hidden="1">'[2]ePSM Medical Data Page'!$N$8</definedName>
    <definedName name="Dental_paid_amt_male_0_19_prior" localSheetId="5" hidden="1">'[2]ePSM Medical Data Page'!$Q$8</definedName>
    <definedName name="Dental_paid_amt_male_0_19_prior" localSheetId="4" hidden="1">'[2]ePSM Medical Data Page'!$Q$8</definedName>
    <definedName name="Dental_paid_amt_male_0_19_prior" hidden="1">'[2]ePSM Medical Data Page'!$Q$8</definedName>
    <definedName name="Dental_paid_amt_male_20_44_curr" localSheetId="5" hidden="1">'[2]ePSM Medical Data Page'!$N$9</definedName>
    <definedName name="Dental_paid_amt_male_20_44_curr" localSheetId="4" hidden="1">'[2]ePSM Medical Data Page'!$N$9</definedName>
    <definedName name="Dental_paid_amt_male_20_44_curr" hidden="1">'[2]ePSM Medical Data Page'!$N$9</definedName>
    <definedName name="Dental_paid_amt_male_20_44_prior" localSheetId="5" hidden="1">'[2]ePSM Medical Data Page'!$Q$9</definedName>
    <definedName name="Dental_paid_amt_male_20_44_prior" localSheetId="4" hidden="1">'[2]ePSM Medical Data Page'!$Q$9</definedName>
    <definedName name="Dental_paid_amt_male_20_44_prior" hidden="1">'[2]ePSM Medical Data Page'!$Q$9</definedName>
    <definedName name="Dental_paid_amt_male_45_64_curr" localSheetId="5" hidden="1">'[2]ePSM Medical Data Page'!$N$10</definedName>
    <definedName name="Dental_paid_amt_male_45_64_curr" localSheetId="4" hidden="1">'[2]ePSM Medical Data Page'!$N$10</definedName>
    <definedName name="Dental_paid_amt_male_45_64_curr" hidden="1">'[2]ePSM Medical Data Page'!$N$10</definedName>
    <definedName name="Dental_paid_amt_male_45_64_prior" localSheetId="5" hidden="1">'[2]ePSM Medical Data Page'!$Q$10</definedName>
    <definedName name="Dental_paid_amt_male_45_64_prior" localSheetId="4" hidden="1">'[2]ePSM Medical Data Page'!$Q$10</definedName>
    <definedName name="Dental_paid_amt_male_45_64_prior" hidden="1">'[2]ePSM Medical Data Page'!$Q$10</definedName>
    <definedName name="Dental_paid_amt_male_65_over_curr" localSheetId="5" hidden="1">'[2]ePSM Medical Data Page'!$N$11</definedName>
    <definedName name="Dental_paid_amt_male_65_over_curr" localSheetId="4" hidden="1">'[2]ePSM Medical Data Page'!$N$11</definedName>
    <definedName name="Dental_paid_amt_male_65_over_curr" hidden="1">'[2]ePSM Medical Data Page'!$N$11</definedName>
    <definedName name="Dental_paid_amt_male_65_over_prior" localSheetId="5" hidden="1">'[2]ePSM Medical Data Page'!$Q$11</definedName>
    <definedName name="Dental_paid_amt_male_65_over_prior" localSheetId="4" hidden="1">'[2]ePSM Medical Data Page'!$Q$11</definedName>
    <definedName name="Dental_paid_amt_male_65_over_prior" hidden="1">'[2]ePSM Medical Data Page'!$Q$11</definedName>
    <definedName name="Dental_paid_amt_prior" localSheetId="5" hidden="1">'[2]ePSM Medical Data Page'!$E$27</definedName>
    <definedName name="Dental_paid_amt_prior" localSheetId="4" hidden="1">'[2]ePSM Medical Data Page'!$E$27</definedName>
    <definedName name="Dental_paid_amt_prior" hidden="1">'[2]ePSM Medical Data Page'!$E$27</definedName>
    <definedName name="Dental_paid_amt_unknown_0_19_curr" localSheetId="5" hidden="1">'[2]ePSM Medical Data Page'!$N$12</definedName>
    <definedName name="Dental_paid_amt_unknown_0_19_curr" localSheetId="4" hidden="1">'[2]ePSM Medical Data Page'!$N$12</definedName>
    <definedName name="Dental_paid_amt_unknown_0_19_curr" hidden="1">'[2]ePSM Medical Data Page'!$N$12</definedName>
    <definedName name="Dental_paid_amt_unknown_0_19_prior" localSheetId="5" hidden="1">'[2]ePSM Medical Data Page'!$Q$12</definedName>
    <definedName name="Dental_paid_amt_unknown_0_19_prior" localSheetId="4" hidden="1">'[2]ePSM Medical Data Page'!$Q$12</definedName>
    <definedName name="Dental_paid_amt_unknown_0_19_prior" hidden="1">'[2]ePSM Medical Data Page'!$Q$12</definedName>
    <definedName name="Dental_paid_amt_unknown_20_44_curr" localSheetId="5" hidden="1">'[2]ePSM Medical Data Page'!$N$13</definedName>
    <definedName name="Dental_paid_amt_unknown_20_44_curr" localSheetId="4" hidden="1">'[2]ePSM Medical Data Page'!$N$13</definedName>
    <definedName name="Dental_paid_amt_unknown_20_44_curr" hidden="1">'[2]ePSM Medical Data Page'!$N$13</definedName>
    <definedName name="Dental_paid_amt_unknown_20_44_prior" localSheetId="5" hidden="1">'[2]ePSM Medical Data Page'!$Q$13</definedName>
    <definedName name="Dental_paid_amt_unknown_20_44_prior" localSheetId="4" hidden="1">'[2]ePSM Medical Data Page'!$Q$13</definedName>
    <definedName name="Dental_paid_amt_unknown_20_44_prior" hidden="1">'[2]ePSM Medical Data Page'!$Q$13</definedName>
    <definedName name="Dental_paid_amt_unknown_45_64_curr" localSheetId="5" hidden="1">'[2]ePSM Medical Data Page'!$N$14</definedName>
    <definedName name="Dental_paid_amt_unknown_45_64_curr" localSheetId="4" hidden="1">'[2]ePSM Medical Data Page'!$N$14</definedName>
    <definedName name="Dental_paid_amt_unknown_45_64_curr" hidden="1">'[2]ePSM Medical Data Page'!$N$14</definedName>
    <definedName name="Dental_paid_amt_unknown_45_64_prior" localSheetId="5" hidden="1">'[2]ePSM Medical Data Page'!$Q$14</definedName>
    <definedName name="Dental_paid_amt_unknown_45_64_prior" localSheetId="4" hidden="1">'[2]ePSM Medical Data Page'!$Q$14</definedName>
    <definedName name="Dental_paid_amt_unknown_45_64_prior" hidden="1">'[2]ePSM Medical Data Page'!$Q$14</definedName>
    <definedName name="Dental_paid_amt_unknown_65_over_curr" localSheetId="5" hidden="1">'[2]ePSM Medical Data Page'!$N$15</definedName>
    <definedName name="Dental_paid_amt_unknown_65_over_curr" localSheetId="4" hidden="1">'[2]ePSM Medical Data Page'!$N$15</definedName>
    <definedName name="Dental_paid_amt_unknown_65_over_curr" hidden="1">'[2]ePSM Medical Data Page'!$N$15</definedName>
    <definedName name="Dental_paid_amt_unknown_65_over_prior" localSheetId="5" hidden="1">'[2]ePSM Medical Data Page'!$Q$15</definedName>
    <definedName name="Dental_paid_amt_unknown_65_over_prior" localSheetId="4" hidden="1">'[2]ePSM Medical Data Page'!$Q$15</definedName>
    <definedName name="Dental_paid_amt_unknown_65_over_prior" hidden="1">'[2]ePSM Medical Data Page'!$Q$15</definedName>
    <definedName name="Dental_preventative_paid_amt_curr" localSheetId="5" hidden="1">'[2]ePSM Medical Data Page'!$AL$3</definedName>
    <definedName name="Dental_preventative_paid_amt_curr" localSheetId="4" hidden="1">'[2]ePSM Medical Data Page'!$AL$3</definedName>
    <definedName name="Dental_preventative_paid_amt_curr" hidden="1">'[2]ePSM Medical Data Page'!$AL$3</definedName>
    <definedName name="Dental_preventative_paid_amt_prior" localSheetId="5" hidden="1">'[2]ePSM Medical Data Page'!$AO$3</definedName>
    <definedName name="Dental_preventative_paid_amt_prior" localSheetId="4" hidden="1">'[2]ePSM Medical Data Page'!$AO$3</definedName>
    <definedName name="Dental_preventative_paid_amt_prior" hidden="1">'[2]ePSM Medical Data Page'!$AO$3</definedName>
    <definedName name="Dental_preventative_svcs_curr" localSheetId="5" hidden="1">'[2]ePSM Medical Data Page'!$AL$4</definedName>
    <definedName name="Dental_preventative_svcs_curr" localSheetId="4" hidden="1">'[2]ePSM Medical Data Page'!$AL$4</definedName>
    <definedName name="Dental_preventative_svcs_curr" hidden="1">'[2]ePSM Medical Data Page'!$AL$4</definedName>
    <definedName name="Dental_preventative_svcs_prior" localSheetId="5" hidden="1">'[2]ePSM Medical Data Page'!$AO$4</definedName>
    <definedName name="Dental_preventative_svcs_prior" localSheetId="4" hidden="1">'[2]ePSM Medical Data Page'!$AO$4</definedName>
    <definedName name="Dental_preventative_svcs_prior" hidden="1">'[2]ePSM Medical Data Page'!$AO$4</definedName>
    <definedName name="Dental_rc_savings_in_network_curr" localSheetId="5" hidden="1">'[2]ePSM Medical Data Page'!$AR$6</definedName>
    <definedName name="Dental_rc_savings_in_network_curr" localSheetId="4" hidden="1">'[2]ePSM Medical Data Page'!$AR$6</definedName>
    <definedName name="Dental_rc_savings_in_network_curr" hidden="1">'[2]ePSM Medical Data Page'!$AR$6</definedName>
    <definedName name="Dental_rc_savings_in_network_prior" localSheetId="5" hidden="1">'[2]ePSM Medical Data Page'!$AU$6</definedName>
    <definedName name="Dental_rc_savings_in_network_prior" localSheetId="4" hidden="1">'[2]ePSM Medical Data Page'!$AU$6</definedName>
    <definedName name="Dental_rc_savings_in_network_prior" hidden="1">'[2]ePSM Medical Data Page'!$AU$6</definedName>
    <definedName name="Dental_rc_savings_other_curr" localSheetId="5" hidden="1">'[2]ePSM Medical Data Page'!$AR$14</definedName>
    <definedName name="Dental_rc_savings_other_curr" localSheetId="4" hidden="1">'[2]ePSM Medical Data Page'!$AR$14</definedName>
    <definedName name="Dental_rc_savings_other_curr" hidden="1">'[2]ePSM Medical Data Page'!$AR$14</definedName>
    <definedName name="Dental_rc_savings_other_prior" localSheetId="5" hidden="1">'[2]ePSM Medical Data Page'!$AU$14</definedName>
    <definedName name="Dental_rc_savings_other_prior" localSheetId="4" hidden="1">'[2]ePSM Medical Data Page'!$AU$14</definedName>
    <definedName name="Dental_rc_savings_other_prior" hidden="1">'[2]ePSM Medical Data Page'!$AU$14</definedName>
    <definedName name="Dental_rc_savings_out_network_curr" localSheetId="5" hidden="1">'[2]ePSM Medical Data Page'!$AR$10</definedName>
    <definedName name="Dental_rc_savings_out_network_curr" localSheetId="4" hidden="1">'[2]ePSM Medical Data Page'!$AR$10</definedName>
    <definedName name="Dental_rc_savings_out_network_curr" hidden="1">'[2]ePSM Medical Data Page'!$AR$10</definedName>
    <definedName name="Dental_rc_savings_out_network_prior" localSheetId="5" hidden="1">'[2]ePSM Medical Data Page'!$AU$10</definedName>
    <definedName name="Dental_rc_savings_out_network_prior" localSheetId="4" hidden="1">'[2]ePSM Medical Data Page'!$AU$10</definedName>
    <definedName name="Dental_rc_savings_out_network_prior" hidden="1">'[2]ePSM Medical Data Page'!$AU$10</definedName>
    <definedName name="Dental_services_in_network_curr" localSheetId="5" hidden="1">'[2]ePSM Medical Data Page'!$AR$3</definedName>
    <definedName name="Dental_services_in_network_curr" localSheetId="4" hidden="1">'[2]ePSM Medical Data Page'!$AR$3</definedName>
    <definedName name="Dental_services_in_network_curr" hidden="1">'[2]ePSM Medical Data Page'!$AR$3</definedName>
    <definedName name="Dental_services_in_network_prior" localSheetId="5" hidden="1">'[2]ePSM Medical Data Page'!$AU$3</definedName>
    <definedName name="Dental_services_in_network_prior" localSheetId="4" hidden="1">'[2]ePSM Medical Data Page'!$AU$3</definedName>
    <definedName name="Dental_services_in_network_prior" hidden="1">'[2]ePSM Medical Data Page'!$AU$3</definedName>
    <definedName name="Dental_services_other_curr" localSheetId="5" hidden="1">'[2]ePSM Medical Data Page'!$AR$11</definedName>
    <definedName name="Dental_services_other_curr" localSheetId="4" hidden="1">'[2]ePSM Medical Data Page'!$AR$11</definedName>
    <definedName name="Dental_services_other_curr" hidden="1">'[2]ePSM Medical Data Page'!$AR$11</definedName>
    <definedName name="Dental_services_other_prior" localSheetId="5" hidden="1">'[2]ePSM Medical Data Page'!$AU$11</definedName>
    <definedName name="Dental_services_other_prior" localSheetId="4" hidden="1">'[2]ePSM Medical Data Page'!$AU$11</definedName>
    <definedName name="Dental_services_other_prior" hidden="1">'[2]ePSM Medical Data Page'!$AU$11</definedName>
    <definedName name="Dental_services_out_network_curr" localSheetId="5" hidden="1">'[2]ePSM Medical Data Page'!$AR$7</definedName>
    <definedName name="Dental_services_out_network_curr" localSheetId="4" hidden="1">'[2]ePSM Medical Data Page'!$AR$7</definedName>
    <definedName name="Dental_services_out_network_curr" hidden="1">'[2]ePSM Medical Data Page'!$AR$7</definedName>
    <definedName name="Dental_services_out_network_prior" localSheetId="5" hidden="1">'[2]ePSM Medical Data Page'!$AU$7</definedName>
    <definedName name="Dental_services_out_network_prior" localSheetId="4" hidden="1">'[2]ePSM Medical Data Page'!$AU$7</definedName>
    <definedName name="Dental_services_out_network_prior" hidden="1">'[2]ePSM Medical Data Page'!$AU$7</definedName>
    <definedName name="Dental_unknown_mem_0_19_curr" localSheetId="5" hidden="1">'[2]ePSM Member Data Page'!$O$14</definedName>
    <definedName name="Dental_unknown_mem_0_19_curr" localSheetId="4" hidden="1">'[2]ePSM Member Data Page'!$O$14</definedName>
    <definedName name="Dental_unknown_mem_0_19_curr" hidden="1">'[2]ePSM Member Data Page'!$O$14</definedName>
    <definedName name="Dental_unknown_mem_0_19_prior" localSheetId="5" hidden="1">'[2]ePSM Member Data Page'!$S$14</definedName>
    <definedName name="Dental_unknown_mem_0_19_prior" localSheetId="4" hidden="1">'[2]ePSM Member Data Page'!$S$14</definedName>
    <definedName name="Dental_unknown_mem_0_19_prior" hidden="1">'[2]ePSM Member Data Page'!$S$14</definedName>
    <definedName name="Dental_unknown_mem_20_44_curr" localSheetId="5" hidden="1">'[2]ePSM Member Data Page'!$O$15</definedName>
    <definedName name="Dental_unknown_mem_20_44_curr" localSheetId="4" hidden="1">'[2]ePSM Member Data Page'!$O$15</definedName>
    <definedName name="Dental_unknown_mem_20_44_curr" hidden="1">'[2]ePSM Member Data Page'!$O$15</definedName>
    <definedName name="Dental_unknown_mem_20_44_prior" localSheetId="5" hidden="1">'[2]ePSM Member Data Page'!$S$15</definedName>
    <definedName name="Dental_unknown_mem_20_44_prior" localSheetId="4" hidden="1">'[2]ePSM Member Data Page'!$S$15</definedName>
    <definedName name="Dental_unknown_mem_20_44_prior" hidden="1">'[2]ePSM Member Data Page'!$S$15</definedName>
    <definedName name="Dental_unknown_mem_45_64_curr" localSheetId="5" hidden="1">'[2]ePSM Member Data Page'!$O$16</definedName>
    <definedName name="Dental_unknown_mem_45_64_curr" localSheetId="4" hidden="1">'[2]ePSM Member Data Page'!$O$16</definedName>
    <definedName name="Dental_unknown_mem_45_64_curr" hidden="1">'[2]ePSM Member Data Page'!$O$16</definedName>
    <definedName name="Dental_unknown_mem_45_64_prior" localSheetId="5" hidden="1">'[2]ePSM Member Data Page'!$S$16</definedName>
    <definedName name="Dental_unknown_mem_45_64_prior" localSheetId="4" hidden="1">'[2]ePSM Member Data Page'!$S$16</definedName>
    <definedName name="Dental_unknown_mem_45_64_prior" hidden="1">'[2]ePSM Member Data Page'!$S$16</definedName>
    <definedName name="Dental_unknown_mem_65_over_curr" localSheetId="5" hidden="1">'[2]ePSM Member Data Page'!$O$17</definedName>
    <definedName name="Dental_unknown_mem_65_over_curr" localSheetId="4" hidden="1">'[2]ePSM Member Data Page'!$O$17</definedName>
    <definedName name="Dental_unknown_mem_65_over_curr" hidden="1">'[2]ePSM Member Data Page'!$O$17</definedName>
    <definedName name="Dental_unknown_mem_65_over_prior" localSheetId="5" hidden="1">'[2]ePSM Member Data Page'!$S$17</definedName>
    <definedName name="Dental_unknown_mem_65_over_prior" localSheetId="4" hidden="1">'[2]ePSM Member Data Page'!$S$17</definedName>
    <definedName name="Dental_unknown_mem_65_over_prior" hidden="1">'[2]ePSM Member Data Page'!$S$17</definedName>
    <definedName name="Dental_unknown_members_curr" localSheetId="5" hidden="1">'[2]ePSM Member Data Page'!$O$18</definedName>
    <definedName name="Dental_unknown_members_curr" localSheetId="4" hidden="1">'[2]ePSM Member Data Page'!$O$18</definedName>
    <definedName name="Dental_unknown_members_curr" hidden="1">'[2]ePSM Member Data Page'!$O$18</definedName>
    <definedName name="Dental_unknown_members_prior" localSheetId="5" hidden="1">'[2]ePSM Member Data Page'!$S$18</definedName>
    <definedName name="Dental_unknown_members_prior" localSheetId="4" hidden="1">'[2]ePSM Member Data Page'!$S$18</definedName>
    <definedName name="Dental_unknown_members_prior" hidden="1">'[2]ePSM Member Data Page'!$S$18</definedName>
    <definedName name="DrillDownBOBSIKeyStats" localSheetId="5" hidden="1">'[2]Key Statistics Medical page'!$F$8:$F$36</definedName>
    <definedName name="DrillDownBOBSIKeyStats" localSheetId="4" hidden="1">'[2]Key Statistics Medical page'!$F$8:$F$36</definedName>
    <definedName name="DrillDownBOBSIKeyStats" hidden="1">'[2]Key Statistics Medical page'!$F$8:$F$36</definedName>
    <definedName name="DrillDownRow17Row27SIKeyStats" localSheetId="5" hidden="1">'[2]Key Statistics Medical page'!$A$17:$IV$28</definedName>
    <definedName name="DrillDownRow17Row27SIKeyStats" localSheetId="4" hidden="1">'[2]Key Statistics Medical page'!$A$17:$IV$28</definedName>
    <definedName name="DrillDownRow17Row27SIKeyStats" hidden="1">'[2]Key Statistics Medical page'!$A$17:$IV$28</definedName>
    <definedName name="Employees_Proj_MedRxMH">'[5]Calculation - Combined'!$N$11</definedName>
    <definedName name="Enroll_HMOIL_Proj">[3]Fees!#REF!</definedName>
    <definedName name="Enroll_HMOIL_Yr1">[3]Fees!#REF!</definedName>
    <definedName name="Enroll_HMOIL_Yr2">[3]Fees!#REF!</definedName>
    <definedName name="Enroll_HMOIL_Yr3">[3]Fees!#REF!</definedName>
    <definedName name="Enroll_HRA_Proj">[3]Fees!#REF!</definedName>
    <definedName name="Enroll_HSA_Proj">[3]Fees!#REF!</definedName>
    <definedName name="Enroll_Incent_Proj">[3]Fees!#REF!</definedName>
    <definedName name="Enroll_Med_Sum_Proj">[3]Fees!#REF!</definedName>
    <definedName name="Enroll_Med_Sum_Yr1">[3]Fees!#REF!</definedName>
    <definedName name="Enroll_Med_Sum_Yr2">[3]Fees!#REF!</definedName>
    <definedName name="Enroll_Med_Sum_Yr3">[3]Fees!#REF!</definedName>
    <definedName name="Enroll_Nav_Proj">[3]Fees!#REF!</definedName>
    <definedName name="Enroll_Nav_Yr1">[3]Fees!#REF!</definedName>
    <definedName name="Enroll_Nav_Yr2">[3]Fees!#REF!</definedName>
    <definedName name="Enroll_Nav_Yr3">[3]Fees!#REF!</definedName>
    <definedName name="Enroll_Rx_Proj">[3]Fees!#REF!</definedName>
    <definedName name="Enroll_Rx_Yr1">[3]Fees!#REF!</definedName>
    <definedName name="Enroll_Rx_Yr2">[3]Fees!#REF!</definedName>
    <definedName name="Enroll_Rx_Yr3">[3]Fees!#REF!</definedName>
    <definedName name="Enrolls_Med_Sum_Proj">[3]Fees!#REF!</definedName>
    <definedName name="Enrolls_Med_Sum_Yr1">[3]Fees!#REF!</definedName>
    <definedName name="Enrolls_Med_Sum_Yr2">[3]Fees!#REF!</definedName>
    <definedName name="Enrolls_Med_Sum_Yr3">[3]Fees!#REF!</definedName>
    <definedName name="ePSM_Dental_Graph_Page" localSheetId="5" hidden="1">#REF!</definedName>
    <definedName name="ePSM_Dental_Graph_Page" localSheetId="4" hidden="1">#REF!</definedName>
    <definedName name="ePSM_Dental_Graph_Page" hidden="1">#REF!</definedName>
    <definedName name="ePSM_Medical_Graph_Page_Range" localSheetId="5" hidden="1">'[2]ePSM Medical Graph Page'!$A$1:$BZ$200</definedName>
    <definedName name="ePSM_Medical_Graph_Page_Range" localSheetId="4" hidden="1">'[2]ePSM Medical Graph Page'!$A$1:$BZ$200</definedName>
    <definedName name="ePSM_Medical_Graph_Page_Range" hidden="1">'[2]ePSM Medical Graph Page'!$A$1:$BZ$200</definedName>
    <definedName name="ePSM_Rx_Graph_Page" localSheetId="5" hidden="1">'[2]ePSM Rx Graph Page'!$A$1:$BZ$200</definedName>
    <definedName name="ePSM_Rx_Graph_Page" localSheetId="4" hidden="1">'[2]ePSM Rx Graph Page'!$A$1:$BZ$200</definedName>
    <definedName name="ePSM_Rx_Graph_Page" hidden="1">'[2]ePSM Rx Graph Page'!$A$1:$BZ$200</definedName>
    <definedName name="exclude_large_claimant_ind" localSheetId="5" hidden="1">'[2]ePSM Header Data Page'!$B$28</definedName>
    <definedName name="exclude_large_claimant_ind" localSheetId="4" hidden="1">'[2]ePSM Header Data Page'!$B$28</definedName>
    <definedName name="exclude_large_claimant_ind" hidden="1">'[2]ePSM Header Data Page'!$B$28</definedName>
    <definedName name="Exclude_MDC_Range" localSheetId="5" hidden="1">'[2]Additional Report Criteria'!$D$14</definedName>
    <definedName name="Exclude_MDC_Range" localSheetId="4" hidden="1">'[2]Additional Report Criteria'!$D$14</definedName>
    <definedName name="Exclude_MDC_Range" hidden="1">'[2]Additional Report Criteria'!$D$14</definedName>
    <definedName name="Exec_SUmmary_Default_text" localSheetId="5" hidden="1">'[2]ePSM Header Data Page'!$Y$10</definedName>
    <definedName name="Exec_SUmmary_Default_text" localSheetId="4" hidden="1">'[2]ePSM Header Data Page'!$Y$10</definedName>
    <definedName name="Exec_SUmmary_Default_text" hidden="1">'[2]ePSM Header Data Page'!$Y$10</definedName>
    <definedName name="FI_Demographics_Medical_Range" localSheetId="5" hidden="1">#REF!</definedName>
    <definedName name="FI_Demographics_Medical_Range" localSheetId="4" hidden="1">#REF!</definedName>
    <definedName name="FI_Demographics_Medical_Range" hidden="1">#REF!</definedName>
    <definedName name="FI_ExclusionInd" localSheetId="5" hidden="1">'[2]ePSM Header Data Page'!$B$21</definedName>
    <definedName name="FI_ExclusionInd" localSheetId="4" hidden="1">'[2]ePSM Header Data Page'!$B$21</definedName>
    <definedName name="FI_ExclusionInd" hidden="1">'[2]ePSM Header Data Page'!$B$21</definedName>
    <definedName name="FI_EXEC_SUMMARY_RANGE_ROW66_ROW73" localSheetId="5" hidden="1">#REF!</definedName>
    <definedName name="FI_EXEC_SUMMARY_RANGE_ROW66_ROW73" localSheetId="4" hidden="1">#REF!</definedName>
    <definedName name="FI_EXEC_SUMMARY_RANGE_ROW66_ROW73" hidden="1">#REF!</definedName>
    <definedName name="FI_EXEC_SUMMARY_RANGE_ROW7_ROW73" localSheetId="5" hidden="1">#REF!</definedName>
    <definedName name="FI_EXEC_SUMMARY_RANGE_ROW7_ROW73" localSheetId="4" hidden="1">#REF!</definedName>
    <definedName name="FI_EXEC_SUMMARY_RANGE_ROW7_ROW73" hidden="1">#REF!</definedName>
    <definedName name="fi_exec_summary_row41" localSheetId="5" hidden="1">#REF!</definedName>
    <definedName name="fi_exec_summary_row41" localSheetId="4" hidden="1">#REF!</definedName>
    <definedName name="fi_exec_summary_row41" hidden="1">#REF!</definedName>
    <definedName name="fi_exec_summary_rows52_rows61" hidden="1">#REF!</definedName>
    <definedName name="fi_exec_summary_rows66_rows74" hidden="1">#REF!</definedName>
    <definedName name="fi_exec_summary_rows7_rows74" hidden="1">#REF!</definedName>
    <definedName name="FI_Executive_Summary_Home" hidden="1">#REF!</definedName>
    <definedName name="FI_Executive_Summary_Page" hidden="1">#REF!</definedName>
    <definedName name="FI_Executive_Summary_Page_NoData_Text" hidden="1">#REF!</definedName>
    <definedName name="FI_Executive_Summary_Range" hidden="1">#REF!</definedName>
    <definedName name="FI_Key_Statistics_Medical_Range" hidden="1">#REF!</definedName>
    <definedName name="FI_Key_Stats_BOB_Range" hidden="1">#REF!</definedName>
    <definedName name="FI_Key_Stats_Footnote1_Range" hidden="1">#REF!</definedName>
    <definedName name="FI_Key_Stats_Footnote2_Range" hidden="1">#REF!</definedName>
    <definedName name="FI_Key_Stats_Row36_Range" hidden="1">#REF!</definedName>
    <definedName name="FI_Key_Stats_Rows23_Rows27_Range" hidden="1">#REF!</definedName>
    <definedName name="FI_Provider_Network_Exp_Medical_Range" hidden="1">#REF!</definedName>
    <definedName name="FI_Rx_Key_Statistics_Range" hidden="1">#REF!</definedName>
    <definedName name="FI_Rx_Paid_Current" hidden="1">#REF!</definedName>
    <definedName name="FI_TierRatio">'[5]Input - Underwriting'!$K$63</definedName>
    <definedName name="FI_Trend_Analysis_Medical_Range" localSheetId="5" hidden="1">#REF!</definedName>
    <definedName name="FI_Trend_Analysis_Medical_Range" localSheetId="4" hidden="1">#REF!</definedName>
    <definedName name="FI_Trend_Analysis_Medical_Range" hidden="1">#REF!</definedName>
    <definedName name="Financial_Overview_Dental_Range" localSheetId="5" hidden="1">#REF!</definedName>
    <definedName name="Financial_Overview_Dental_Range" localSheetId="4" hidden="1">#REF!</definedName>
    <definedName name="Financial_Overview_Dental_Range" hidden="1">#REF!</definedName>
    <definedName name="Financial_Overview_Medical_Range" localSheetId="5" hidden="1">#REF!</definedName>
    <definedName name="Financial_Overview_Medical_Range" localSheetId="4" hidden="1">#REF!</definedName>
    <definedName name="Financial_Overview_Medical_Range" hidden="1">#REF!</definedName>
    <definedName name="FinancialOverviewCurr._3" localSheetId="5" hidden="1">'[2]ePSM Dental FO Page'!$C$3</definedName>
    <definedName name="FinancialOverviewCurr._3" localSheetId="4" hidden="1">'[2]ePSM Dental FO Page'!$C$3</definedName>
    <definedName name="FinancialOverviewCurr._3" hidden="1">'[2]ePSM Dental FO Page'!$C$3</definedName>
    <definedName name="FinancialOverviewCurr._6" localSheetId="5" hidden="1">'[2]ePSM Dental FO Page'!$B$3</definedName>
    <definedName name="FinancialOverviewCurr._6" localSheetId="4" hidden="1">'[2]ePSM Dental FO Page'!$B$3</definedName>
    <definedName name="FinancialOverviewCurr._6" hidden="1">'[2]ePSM Dental FO Page'!$B$3</definedName>
    <definedName name="FinancialOverviewCurr._7" localSheetId="5" hidden="1">'[2]ePSM Dental FO Page'!$A$3</definedName>
    <definedName name="FinancialOverviewCurr._7" localSheetId="4" hidden="1">'[2]ePSM Dental FO Page'!$A$3</definedName>
    <definedName name="FinancialOverviewCurr._7" hidden="1">'[2]ePSM Dental FO Page'!$A$3</definedName>
    <definedName name="First_Time_Switch" localSheetId="5" hidden="1">'[2]ePSM Header Data Page'!$Q$3</definedName>
    <definedName name="First_Time_Switch" localSheetId="4" hidden="1">'[2]ePSM Header Data Page'!$Q$3</definedName>
    <definedName name="First_Time_Switch" hidden="1">'[2]ePSM Header Data Page'!$Q$3</definedName>
    <definedName name="FO_Dental_report_has_xml_ind" localSheetId="5" hidden="1">'[2]ePSM Dental FO Page'!$D$3</definedName>
    <definedName name="FO_Dental_report_has_xml_ind" localSheetId="4" hidden="1">'[2]ePSM Dental FO Page'!$D$3</definedName>
    <definedName name="FO_Dental_report_has_xml_ind" hidden="1">'[2]ePSM Dental FO Page'!$D$3</definedName>
    <definedName name="formulary_curr" localSheetId="5" hidden="1">'[2]ePSM RxClaim Data Page'!$B$15</definedName>
    <definedName name="formulary_curr" localSheetId="4" hidden="1">'[2]ePSM RxClaim Data Page'!$B$15</definedName>
    <definedName name="formulary_curr" hidden="1">'[2]ePSM RxClaim Data Page'!$B$15</definedName>
    <definedName name="formulary_prior" localSheetId="5" hidden="1">'[2]ePSM RxClaim Data Page'!$E$15</definedName>
    <definedName name="formulary_prior" localSheetId="4" hidden="1">'[2]ePSM RxClaim Data Page'!$E$15</definedName>
    <definedName name="formulary_prior" hidden="1">'[2]ePSM RxClaim Data Page'!$E$15</definedName>
    <definedName name="FOV_01_Range" localSheetId="5" hidden="1">#REF!</definedName>
    <definedName name="FOV_01_Range" localSheetId="4" hidden="1">#REF!</definedName>
    <definedName name="FOV_01_Range" hidden="1">#REF!</definedName>
    <definedName name="FOV_02_Range" localSheetId="5" hidden="1">#REF!</definedName>
    <definedName name="FOV_02_Range" localSheetId="4" hidden="1">#REF!</definedName>
    <definedName name="FOV_02_Range" hidden="1">#REF!</definedName>
    <definedName name="FOV_03_Range" localSheetId="5" hidden="1">#REF!</definedName>
    <definedName name="FOV_03_Range" localSheetId="4"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PAFields">'[3]Import Settings'!$B$18:$K$18</definedName>
    <definedName name="FundCode" localSheetId="5" hidden="1">'[2]ePSM Header Data Page'!#REF!</definedName>
    <definedName name="FundCode" localSheetId="4" hidden="1">'[2]ePSM Header Data Page'!#REF!</definedName>
    <definedName name="FundCode" hidden="1">'[2]ePSM Header Data Page'!#REF!</definedName>
    <definedName name="generic_curr" localSheetId="5" hidden="1">'[2]ePSM RxClaim Data Page'!$B$12</definedName>
    <definedName name="generic_curr" localSheetId="4" hidden="1">'[2]ePSM RxClaim Data Page'!$B$12</definedName>
    <definedName name="generic_curr" hidden="1">'[2]ePSM RxClaim Data Page'!$B$12</definedName>
    <definedName name="generic_prior" localSheetId="5" hidden="1">'[2]ePSM RxClaim Data Page'!$E$12</definedName>
    <definedName name="generic_prior" localSheetId="4" hidden="1">'[2]ePSM RxClaim Data Page'!$E$12</definedName>
    <definedName name="generic_prior" hidden="1">'[2]ePSM RxClaim Data Page'!$E$12</definedName>
    <definedName name="generic_subst_curr" localSheetId="5" hidden="1">'[2]ePSM RxClaim Data Page'!$B$13</definedName>
    <definedName name="generic_subst_curr" localSheetId="4" hidden="1">'[2]ePSM RxClaim Data Page'!$B$13</definedName>
    <definedName name="generic_subst_curr" hidden="1">'[2]ePSM RxClaim Data Page'!$B$13</definedName>
    <definedName name="generic_subst_prior" localSheetId="5" hidden="1">'[2]ePSM RxClaim Data Page'!$E$13</definedName>
    <definedName name="generic_subst_prior" localSheetId="4" hidden="1">'[2]ePSM RxClaim Data Page'!$E$13</definedName>
    <definedName name="generic_subst_prior" hidden="1">'[2]ePSM RxClaim Data Page'!$E$13</definedName>
    <definedName name="generic_util_curr" localSheetId="5" hidden="1">'[2]ePSM RxClaim Data Page'!$B$72</definedName>
    <definedName name="generic_util_curr" localSheetId="4" hidden="1">'[2]ePSM RxClaim Data Page'!$B$72</definedName>
    <definedName name="generic_util_curr" hidden="1">'[2]ePSM RxClaim Data Page'!$B$72</definedName>
    <definedName name="generic_util_prior" localSheetId="5" hidden="1">'[2]ePSM RxClaim Data Page'!$E$72</definedName>
    <definedName name="generic_util_prior" localSheetId="4" hidden="1">'[2]ePSM RxClaim Data Page'!$E$72</definedName>
    <definedName name="generic_util_prior" hidden="1">'[2]ePSM RxClaim Data Page'!$E$72</definedName>
    <definedName name="GenericAverageCopay" localSheetId="5" hidden="1">'[2]Rx Key Stat by Generic page'!#REF!</definedName>
    <definedName name="GenericAverageCopay" localSheetId="4" hidden="1">'[2]Rx Key Stat by Generic page'!#REF!</definedName>
    <definedName name="GenericAverageCopay" hidden="1">'[2]Rx Key Stat by Generic page'!#REF!</definedName>
    <definedName name="gpi_name_class_A_curr" localSheetId="5" hidden="1">'[2]ePSM RxClaim Data Page'!$H$3</definedName>
    <definedName name="gpi_name_class_A_curr" localSheetId="4" hidden="1">'[2]ePSM RxClaim Data Page'!$H$3</definedName>
    <definedName name="gpi_name_class_A_curr" hidden="1">'[2]ePSM RxClaim Data Page'!$H$3</definedName>
    <definedName name="gpi_name_class_A_prior" localSheetId="5" hidden="1">'[2]ePSM RxClaim Data Page'!$K$3</definedName>
    <definedName name="gpi_name_class_A_prior" localSheetId="4" hidden="1">'[2]ePSM RxClaim Data Page'!$K$3</definedName>
    <definedName name="gpi_name_class_A_prior" hidden="1">'[2]ePSM RxClaim Data Page'!$K$3</definedName>
    <definedName name="gpi_name_class_B_curr" localSheetId="5" hidden="1">'[2]ePSM RxClaim Data Page'!$H$7</definedName>
    <definedName name="gpi_name_class_B_curr" localSheetId="4" hidden="1">'[2]ePSM RxClaim Data Page'!$H$7</definedName>
    <definedName name="gpi_name_class_B_curr" hidden="1">'[2]ePSM RxClaim Data Page'!$H$7</definedName>
    <definedName name="gpi_name_class_B_prior" localSheetId="5" hidden="1">'[2]ePSM RxClaim Data Page'!$K$7</definedName>
    <definedName name="gpi_name_class_B_prior" localSheetId="4" hidden="1">'[2]ePSM RxClaim Data Page'!$K$7</definedName>
    <definedName name="gpi_name_class_B_prior" hidden="1">'[2]ePSM RxClaim Data Page'!$K$7</definedName>
    <definedName name="gpi_name_class_C_curr" localSheetId="5" hidden="1">'[2]ePSM RxClaim Data Page'!$H$11</definedName>
    <definedName name="gpi_name_class_C_curr" localSheetId="4" hidden="1">'[2]ePSM RxClaim Data Page'!$H$11</definedName>
    <definedName name="gpi_name_class_C_curr" hidden="1">'[2]ePSM RxClaim Data Page'!$H$11</definedName>
    <definedName name="gpi_name_class_C_prior" localSheetId="5" hidden="1">'[2]ePSM RxClaim Data Page'!$K$11</definedName>
    <definedName name="gpi_name_class_C_prior" localSheetId="4" hidden="1">'[2]ePSM RxClaim Data Page'!$K$11</definedName>
    <definedName name="gpi_name_class_C_prior" hidden="1">'[2]ePSM RxClaim Data Page'!$K$11</definedName>
    <definedName name="gpi_name_class_D_curr" localSheetId="5" hidden="1">'[2]ePSM RxClaim Data Page'!$H$15</definedName>
    <definedName name="gpi_name_class_D_curr" localSheetId="4" hidden="1">'[2]ePSM RxClaim Data Page'!$H$15</definedName>
    <definedName name="gpi_name_class_D_curr" hidden="1">'[2]ePSM RxClaim Data Page'!$H$15</definedName>
    <definedName name="gpi_name_class_D_prior" localSheetId="5" hidden="1">'[2]ePSM RxClaim Data Page'!$K$15</definedName>
    <definedName name="gpi_name_class_D_prior" localSheetId="4" hidden="1">'[2]ePSM RxClaim Data Page'!$K$15</definedName>
    <definedName name="gpi_name_class_D_prior" hidden="1">'[2]ePSM RxClaim Data Page'!$K$15</definedName>
    <definedName name="gpi_name_class_E_curr" localSheetId="5" hidden="1">'[2]ePSM RxClaim Data Page'!$H$19</definedName>
    <definedName name="gpi_name_class_E_curr" localSheetId="4" hidden="1">'[2]ePSM RxClaim Data Page'!$H$19</definedName>
    <definedName name="gpi_name_class_E_curr" hidden="1">'[2]ePSM RxClaim Data Page'!$H$19</definedName>
    <definedName name="gpi_name_class_E_prior" localSheetId="5" hidden="1">'[2]ePSM RxClaim Data Page'!$K$19</definedName>
    <definedName name="gpi_name_class_E_prior" localSheetId="4" hidden="1">'[2]ePSM RxClaim Data Page'!$K$19</definedName>
    <definedName name="gpi_name_class_E_prior" hidden="1">'[2]ePSM RxClaim Data Page'!$K$19</definedName>
    <definedName name="gpi_name_class_F_curr" localSheetId="5" hidden="1">'[2]ePSM RxClaim Data Page'!$H$23</definedName>
    <definedName name="gpi_name_class_F_curr" localSheetId="4" hidden="1">'[2]ePSM RxClaim Data Page'!$H$23</definedName>
    <definedName name="gpi_name_class_F_curr" hidden="1">'[2]ePSM RxClaim Data Page'!$H$23</definedName>
    <definedName name="gpi_name_class_F_prior" localSheetId="5" hidden="1">'[2]ePSM RxClaim Data Page'!$K$23</definedName>
    <definedName name="gpi_name_class_F_prior" localSheetId="4" hidden="1">'[2]ePSM RxClaim Data Page'!$K$23</definedName>
    <definedName name="gpi_name_class_F_prior" hidden="1">'[2]ePSM RxClaim Data Page'!$K$23</definedName>
    <definedName name="gpi_name_class_G_curr" localSheetId="5" hidden="1">'[2]ePSM RxClaim Data Page'!$H$27</definedName>
    <definedName name="gpi_name_class_G_curr" localSheetId="4" hidden="1">'[2]ePSM RxClaim Data Page'!$H$27</definedName>
    <definedName name="gpi_name_class_G_curr" hidden="1">'[2]ePSM RxClaim Data Page'!$H$27</definedName>
    <definedName name="gpi_name_class_G_prior" localSheetId="5" hidden="1">'[2]ePSM RxClaim Data Page'!$K$27</definedName>
    <definedName name="gpi_name_class_G_prior" localSheetId="4" hidden="1">'[2]ePSM RxClaim Data Page'!$K$27</definedName>
    <definedName name="gpi_name_class_G_prior" hidden="1">'[2]ePSM RxClaim Data Page'!$K$27</definedName>
    <definedName name="gpi_name_class_H_curr" localSheetId="5" hidden="1">'[2]ePSM RxClaim Data Page'!$H$31</definedName>
    <definedName name="gpi_name_class_H_curr" localSheetId="4" hidden="1">'[2]ePSM RxClaim Data Page'!$H$31</definedName>
    <definedName name="gpi_name_class_H_curr" hidden="1">'[2]ePSM RxClaim Data Page'!$H$31</definedName>
    <definedName name="gpi_name_class_H_prior" localSheetId="5" hidden="1">'[2]ePSM RxClaim Data Page'!$K$31</definedName>
    <definedName name="gpi_name_class_H_prior" localSheetId="4" hidden="1">'[2]ePSM RxClaim Data Page'!$K$31</definedName>
    <definedName name="gpi_name_class_H_prior" hidden="1">'[2]ePSM RxClaim Data Page'!$K$31</definedName>
    <definedName name="gpi_name_class_I_curr" localSheetId="5" hidden="1">'[2]ePSM RxClaim Data Page'!$H$35</definedName>
    <definedName name="gpi_name_class_I_curr" localSheetId="4" hidden="1">'[2]ePSM RxClaim Data Page'!$H$35</definedName>
    <definedName name="gpi_name_class_I_curr" hidden="1">'[2]ePSM RxClaim Data Page'!$H$35</definedName>
    <definedName name="gpi_name_class_I_prior" localSheetId="5" hidden="1">'[2]ePSM RxClaim Data Page'!$K$35</definedName>
    <definedName name="gpi_name_class_I_prior" localSheetId="4" hidden="1">'[2]ePSM RxClaim Data Page'!$K$35</definedName>
    <definedName name="gpi_name_class_I_prior" hidden="1">'[2]ePSM RxClaim Data Page'!$K$35</definedName>
    <definedName name="gpi_name_class_J_curr" localSheetId="5" hidden="1">'[2]ePSM RxClaim Data Page'!$H$39</definedName>
    <definedName name="gpi_name_class_J_curr" localSheetId="4" hidden="1">'[2]ePSM RxClaim Data Page'!$H$39</definedName>
    <definedName name="gpi_name_class_J_curr" hidden="1">'[2]ePSM RxClaim Data Page'!$H$39</definedName>
    <definedName name="gpi_name_class_J_prior" localSheetId="5" hidden="1">'[2]ePSM RxClaim Data Page'!$K$39</definedName>
    <definedName name="gpi_name_class_J_prior" localSheetId="4" hidden="1">'[2]ePSM RxClaim Data Page'!$K$39</definedName>
    <definedName name="gpi_name_class_J_prior" hidden="1">'[2]ePSM RxClaim Data Page'!$K$39</definedName>
    <definedName name="gpi_name_class_K_curr" localSheetId="5" hidden="1">'[2]ePSM RxClaim Data Page'!$H$43</definedName>
    <definedName name="gpi_name_class_K_curr" localSheetId="4" hidden="1">'[2]ePSM RxClaim Data Page'!$H$43</definedName>
    <definedName name="gpi_name_class_K_curr" hidden="1">'[2]ePSM RxClaim Data Page'!$H$43</definedName>
    <definedName name="gpi_name_class_K_prior" localSheetId="5" hidden="1">'[2]ePSM RxClaim Data Page'!$K$43</definedName>
    <definedName name="gpi_name_class_K_prior" localSheetId="4" hidden="1">'[2]ePSM RxClaim Data Page'!$K$43</definedName>
    <definedName name="gpi_name_class_K_prior" hidden="1">'[2]ePSM RxClaim Data Page'!$K$43</definedName>
    <definedName name="gpi_name_class_L_curr" localSheetId="5" hidden="1">'[2]ePSM RxClaim Data Page'!$H$47</definedName>
    <definedName name="gpi_name_class_L_curr" localSheetId="4" hidden="1">'[2]ePSM RxClaim Data Page'!$H$47</definedName>
    <definedName name="gpi_name_class_L_curr" hidden="1">'[2]ePSM RxClaim Data Page'!$H$47</definedName>
    <definedName name="gpi_name_class_L_prior" localSheetId="5" hidden="1">'[2]ePSM RxClaim Data Page'!$K$47</definedName>
    <definedName name="gpi_name_class_L_prior" localSheetId="4" hidden="1">'[2]ePSM RxClaim Data Page'!$K$47</definedName>
    <definedName name="gpi_name_class_L_prior" hidden="1">'[2]ePSM RxClaim Data Page'!$K$47</definedName>
    <definedName name="gpi_name_class_M_curr" localSheetId="5" hidden="1">'[2]ePSM RxClaim Data Page'!$H$51</definedName>
    <definedName name="gpi_name_class_M_curr" localSheetId="4" hidden="1">'[2]ePSM RxClaim Data Page'!$H$51</definedName>
    <definedName name="gpi_name_class_M_curr" hidden="1">'[2]ePSM RxClaim Data Page'!$H$51</definedName>
    <definedName name="gpi_name_class_M_prior" localSheetId="5" hidden="1">'[2]ePSM RxClaim Data Page'!$K$51</definedName>
    <definedName name="gpi_name_class_M_prior" localSheetId="4" hidden="1">'[2]ePSM RxClaim Data Page'!$K$51</definedName>
    <definedName name="gpi_name_class_M_prior" hidden="1">'[2]ePSM RxClaim Data Page'!$K$51</definedName>
    <definedName name="gpi_name_class_N_curr" localSheetId="5" hidden="1">'[2]ePSM RxClaim Data Page'!$H$55</definedName>
    <definedName name="gpi_name_class_N_curr" localSheetId="4" hidden="1">'[2]ePSM RxClaim Data Page'!$H$55</definedName>
    <definedName name="gpi_name_class_N_curr" hidden="1">'[2]ePSM RxClaim Data Page'!$H$55</definedName>
    <definedName name="gpi_name_class_N_prior" localSheetId="5" hidden="1">'[2]ePSM RxClaim Data Page'!$K$55</definedName>
    <definedName name="gpi_name_class_N_prior" localSheetId="4" hidden="1">'[2]ePSM RxClaim Data Page'!$K$55</definedName>
    <definedName name="gpi_name_class_N_prior" hidden="1">'[2]ePSM RxClaim Data Page'!$K$55</definedName>
    <definedName name="gpi_name_class_O_curr" localSheetId="5" hidden="1">'[2]ePSM RxClaim Data Page'!$H$59</definedName>
    <definedName name="gpi_name_class_O_curr" localSheetId="4" hidden="1">'[2]ePSM RxClaim Data Page'!$H$59</definedName>
    <definedName name="gpi_name_class_O_curr" hidden="1">'[2]ePSM RxClaim Data Page'!$H$59</definedName>
    <definedName name="gpi_name_class_O_prior" localSheetId="5" hidden="1">'[2]ePSM RxClaim Data Page'!$K$59</definedName>
    <definedName name="gpi_name_class_O_prior" localSheetId="4" hidden="1">'[2]ePSM RxClaim Data Page'!$K$59</definedName>
    <definedName name="gpi_name_class_O_prior" hidden="1">'[2]ePSM RxClaim Data Page'!$K$59</definedName>
    <definedName name="gpi_name_class_OTHER_curr" localSheetId="5" hidden="1">'[2]ePSM RxClaim Data Page'!$H$75</definedName>
    <definedName name="gpi_name_class_OTHER_curr" localSheetId="4" hidden="1">'[2]ePSM RxClaim Data Page'!$H$75</definedName>
    <definedName name="gpi_name_class_OTHER_curr" hidden="1">'[2]ePSM RxClaim Data Page'!$H$75</definedName>
    <definedName name="gpi_name_class_OTHER_prior" localSheetId="5" hidden="1">'[2]ePSM RxClaim Data Page'!$K$75</definedName>
    <definedName name="gpi_name_class_OTHER_prior" localSheetId="4" hidden="1">'[2]ePSM RxClaim Data Page'!$K$75</definedName>
    <definedName name="gpi_name_class_OTHER_prior" hidden="1">'[2]ePSM RxClaim Data Page'!$K$75</definedName>
    <definedName name="gpi_name_class_P_curr" localSheetId="5" hidden="1">'[2]ePSM RxClaim Data Page'!$H$63</definedName>
    <definedName name="gpi_name_class_P_curr" localSheetId="4" hidden="1">'[2]ePSM RxClaim Data Page'!$H$63</definedName>
    <definedName name="gpi_name_class_P_curr" hidden="1">'[2]ePSM RxClaim Data Page'!$H$63</definedName>
    <definedName name="gpi_name_class_P_prior" localSheetId="5" hidden="1">'[2]ePSM RxClaim Data Page'!$K$63</definedName>
    <definedName name="gpi_name_class_P_prior" localSheetId="4" hidden="1">'[2]ePSM RxClaim Data Page'!$K$63</definedName>
    <definedName name="gpi_name_class_P_prior" hidden="1">'[2]ePSM RxClaim Data Page'!$K$63</definedName>
    <definedName name="gpi_name_class_Q_curr" localSheetId="5" hidden="1">'[2]ePSM RxClaim Data Page'!$H$67</definedName>
    <definedName name="gpi_name_class_Q_curr" localSheetId="4" hidden="1">'[2]ePSM RxClaim Data Page'!$H$67</definedName>
    <definedName name="gpi_name_class_Q_curr" hidden="1">'[2]ePSM RxClaim Data Page'!$H$67</definedName>
    <definedName name="gpi_name_class_Q_prior" localSheetId="5" hidden="1">'[2]ePSM RxClaim Data Page'!$K$67</definedName>
    <definedName name="gpi_name_class_Q_prior" localSheetId="4" hidden="1">'[2]ePSM RxClaim Data Page'!$K$67</definedName>
    <definedName name="gpi_name_class_Q_prior" hidden="1">'[2]ePSM RxClaim Data Page'!$K$67</definedName>
    <definedName name="gpi_name_class_R_curr" localSheetId="5" hidden="1">'[2]ePSM RxClaim Data Page'!$H$71</definedName>
    <definedName name="gpi_name_class_R_curr" localSheetId="4" hidden="1">'[2]ePSM RxClaim Data Page'!$H$71</definedName>
    <definedName name="gpi_name_class_R_curr" hidden="1">'[2]ePSM RxClaim Data Page'!$H$71</definedName>
    <definedName name="gpi_name_class_R_prior" localSheetId="5" hidden="1">'[2]ePSM RxClaim Data Page'!$K$71</definedName>
    <definedName name="gpi_name_class_R_prior" localSheetId="4" hidden="1">'[2]ePSM RxClaim Data Page'!$K$71</definedName>
    <definedName name="gpi_name_class_R_prior" hidden="1">'[2]ePSM RxClaim Data Page'!$K$71</definedName>
    <definedName name="Health_Profile_Top_10_Dis_Med_HPD_Range" localSheetId="5" hidden="1">'[2]HPD page'!$A$1:$M$45</definedName>
    <definedName name="Health_Profile_Top_10_Dis_Med_HPD_Range" localSheetId="4" hidden="1">'[2]HPD page'!$A$1:$M$45</definedName>
    <definedName name="Health_Profile_Top_10_Dis_Med_HPD_Range" hidden="1">'[2]HPD page'!$A$1:$M$45</definedName>
    <definedName name="Hospital_Profile_Home" localSheetId="5" hidden="1">'[2]Hospital Prof Medical page'!$A$1</definedName>
    <definedName name="Hospital_Profile_Home" localSheetId="4" hidden="1">'[2]Hospital Prof Medical page'!$A$1</definedName>
    <definedName name="Hospital_Profile_Home" hidden="1">'[2]Hospital Prof Medical page'!$A$1</definedName>
    <definedName name="Hospital_Profile_Medical_Range" localSheetId="5" hidden="1">'[2]Hospital Prof Medical page'!$C$6:$O$38</definedName>
    <definedName name="Hospital_Profile_Medical_Range" localSheetId="4" hidden="1">'[2]Hospital Prof Medical page'!$C$6:$O$38</definedName>
    <definedName name="Hospital_Profile_Medical_Range" hidden="1">'[2]Hospital Prof Medical page'!$C$6:$O$38</definedName>
    <definedName name="Hospital_Profile_Medical_Range2" localSheetId="5" hidden="1">'[2]Hospital Prof Medical page'!$C$6:$O$38</definedName>
    <definedName name="Hospital_Profile_Medical_Range2" localSheetId="4" hidden="1">'[2]Hospital Prof Medical page'!$C$6:$O$38</definedName>
    <definedName name="Hospital_Profile_Medical_Range2" hidden="1">'[2]Hospital Prof Medical page'!$C$6:$O$38</definedName>
    <definedName name="Hospital_Profile_Range" localSheetId="5" hidden="1">'[2]Hospital Prof Medical page'!$A$8:$A$38</definedName>
    <definedName name="Hospital_Profile_Range" localSheetId="4" hidden="1">'[2]Hospital Prof Medical page'!$A$8:$A$38</definedName>
    <definedName name="Hospital_Profile_Range" hidden="1">'[2]Hospital Prof Medical page'!$A$8:$A$38</definedName>
    <definedName name="HPD_bob_prevalence_asthma_curr" localSheetId="5" hidden="1">'[2]ePSM Medical Data Page'!$BI$18</definedName>
    <definedName name="HPD_bob_prevalence_asthma_curr" localSheetId="4" hidden="1">'[2]ePSM Medical Data Page'!$BI$18</definedName>
    <definedName name="HPD_bob_prevalence_asthma_curr" hidden="1">'[2]ePSM Medical Data Page'!$BI$18</definedName>
    <definedName name="HPD_bob_prevalence_asthma_prior" localSheetId="5" hidden="1">'[2]ePSM Medical Data Page'!$BL$18</definedName>
    <definedName name="HPD_bob_prevalence_asthma_prior" localSheetId="4" hidden="1">'[2]ePSM Medical Data Page'!$BL$18</definedName>
    <definedName name="HPD_bob_prevalence_asthma_prior" hidden="1">'[2]ePSM Medical Data Page'!$BL$18</definedName>
    <definedName name="HPD_bob_prevalence_coronary_artery_disease_curr" localSheetId="5" hidden="1">'[2]ePSM Medical Data Page'!$BI$20</definedName>
    <definedName name="HPD_bob_prevalence_coronary_artery_disease_curr" localSheetId="4" hidden="1">'[2]ePSM Medical Data Page'!$BI$20</definedName>
    <definedName name="HPD_bob_prevalence_coronary_artery_disease_curr" hidden="1">'[2]ePSM Medical Data Page'!$BI$20</definedName>
    <definedName name="HPD_bob_prevalence_coronary_artery_disease_prior" localSheetId="5" hidden="1">'[2]ePSM Medical Data Page'!$BL$20</definedName>
    <definedName name="HPD_bob_prevalence_coronary_artery_disease_prior" localSheetId="4" hidden="1">'[2]ePSM Medical Data Page'!$BL$20</definedName>
    <definedName name="HPD_bob_prevalence_coronary_artery_disease_prior" hidden="1">'[2]ePSM Medical Data Page'!$BL$20</definedName>
    <definedName name="HPD_bob_prevalence_diabetes_curr" localSheetId="5" hidden="1">'[2]ePSM Medical Data Page'!$BI$21</definedName>
    <definedName name="HPD_bob_prevalence_diabetes_curr" localSheetId="4" hidden="1">'[2]ePSM Medical Data Page'!$BI$21</definedName>
    <definedName name="HPD_bob_prevalence_diabetes_curr" hidden="1">'[2]ePSM Medical Data Page'!$BI$21</definedName>
    <definedName name="HPD_bob_prevalence_diabetes_prior" localSheetId="5" hidden="1">'[2]ePSM Medical Data Page'!$BL$21</definedName>
    <definedName name="HPD_bob_prevalence_diabetes_prior" localSheetId="4" hidden="1">'[2]ePSM Medical Data Page'!$BL$21</definedName>
    <definedName name="HPD_bob_prevalence_diabetes_prior" hidden="1">'[2]ePSM Medical Data Page'!$BL$21</definedName>
    <definedName name="HPD_bob_prevalence_heart_failure_curr" localSheetId="5" hidden="1">'[2]ePSM Medical Data Page'!$BI$19</definedName>
    <definedName name="HPD_bob_prevalence_heart_failure_curr" localSheetId="4" hidden="1">'[2]ePSM Medical Data Page'!$BI$19</definedName>
    <definedName name="HPD_bob_prevalence_heart_failure_curr" hidden="1">'[2]ePSM Medical Data Page'!$BI$19</definedName>
    <definedName name="HPD_bob_prevalence_heart_failure_prior" localSheetId="5" hidden="1">'[2]ePSM Medical Data Page'!$BL$19</definedName>
    <definedName name="HPD_bob_prevalence_heart_failure_prior" localSheetId="4" hidden="1">'[2]ePSM Medical Data Page'!$BL$19</definedName>
    <definedName name="HPD_bob_prevalence_heart_failure_prior" hidden="1">'[2]ePSM Medical Data Page'!$BL$19</definedName>
    <definedName name="HPD_bob_prevalence_low_back_curr" localSheetId="5" hidden="1">'[2]ePSM Medical Data Page'!$BI$22</definedName>
    <definedName name="HPD_bob_prevalence_low_back_curr" localSheetId="4" hidden="1">'[2]ePSM Medical Data Page'!$BI$22</definedName>
    <definedName name="HPD_bob_prevalence_low_back_curr" hidden="1">'[2]ePSM Medical Data Page'!$BI$22</definedName>
    <definedName name="HPD_bob_prevalence_low_back_prior" localSheetId="5" hidden="1">'[2]ePSM Medical Data Page'!$BL$22</definedName>
    <definedName name="HPD_bob_prevalence_low_back_prior" localSheetId="4" hidden="1">'[2]ePSM Medical Data Page'!$BL$22</definedName>
    <definedName name="HPD_bob_prevalence_low_back_prior" hidden="1">'[2]ePSM Medical Data Page'!$BL$22</definedName>
    <definedName name="HPD_bob_prevalence_other_curr" localSheetId="5" hidden="1">'[2]ePSM Medical Data Page'!$BI$23</definedName>
    <definedName name="HPD_bob_prevalence_other_curr" localSheetId="4" hidden="1">'[2]ePSM Medical Data Page'!$BI$23</definedName>
    <definedName name="HPD_bob_prevalence_other_curr" hidden="1">'[2]ePSM Medical Data Page'!$BI$23</definedName>
    <definedName name="HPD_bob_prevalence_other_prior" localSheetId="5" hidden="1">'[2]ePSM Medical Data Page'!$BL$23</definedName>
    <definedName name="HPD_bob_prevalence_other_prior" localSheetId="4" hidden="1">'[2]ePSM Medical Data Page'!$BL$23</definedName>
    <definedName name="HPD_bob_prevalence_other_prior" hidden="1">'[2]ePSM Medical Data Page'!$BL$23</definedName>
    <definedName name="HPD_Delete_Range" localSheetId="5" hidden="1">'[2]HPD page'!$A$1:$M$46</definedName>
    <definedName name="HPD_Delete_Range" localSheetId="4" hidden="1">'[2]HPD page'!$A$1:$M$46</definedName>
    <definedName name="HPD_Delete_Range" hidden="1">'[2]HPD page'!$A$1:$M$46</definedName>
    <definedName name="hpd_hard_coded_bob" localSheetId="5" hidden="1">'[2]HPD page'!#REF!</definedName>
    <definedName name="hpd_hard_coded_bob" localSheetId="4" hidden="1">'[2]HPD page'!#REF!</definedName>
    <definedName name="hpd_hard_coded_bob" hidden="1">'[2]HPD page'!#REF!</definedName>
    <definedName name="HPD_No_Obs_Found_Range" localSheetId="5" hidden="1">'[2]HPD page'!$A$4</definedName>
    <definedName name="HPD_No_Obs_Found_Range" localSheetId="4" hidden="1">'[2]HPD page'!$A$4</definedName>
    <definedName name="HPD_No_Obs_Found_Range" hidden="1">'[2]HPD page'!$A$4</definedName>
    <definedName name="HPD_number_claimants_asthma_curr" localSheetId="5" hidden="1">'[2]ePSM Medical Data Page'!$BI$6</definedName>
    <definedName name="HPD_number_claimants_asthma_curr" localSheetId="4" hidden="1">'[2]ePSM Medical Data Page'!$BI$6</definedName>
    <definedName name="HPD_number_claimants_asthma_curr" hidden="1">'[2]ePSM Medical Data Page'!$BI$6</definedName>
    <definedName name="HPD_number_claimants_asthma_prior" localSheetId="5" hidden="1">'[2]ePSM Medical Data Page'!$BL$6</definedName>
    <definedName name="HPD_number_claimants_asthma_prior" localSheetId="4" hidden="1">'[2]ePSM Medical Data Page'!$BL$6</definedName>
    <definedName name="HPD_number_claimants_asthma_prior" hidden="1">'[2]ePSM Medical Data Page'!$BL$6</definedName>
    <definedName name="HPD_number_claimants_coronary_artery_disease_curr" localSheetId="5" hidden="1">'[2]ePSM Medical Data Page'!$BI$10</definedName>
    <definedName name="HPD_number_claimants_coronary_artery_disease_curr" localSheetId="4" hidden="1">'[2]ePSM Medical Data Page'!$BI$10</definedName>
    <definedName name="HPD_number_claimants_coronary_artery_disease_curr" hidden="1">'[2]ePSM Medical Data Page'!$BI$10</definedName>
    <definedName name="HPD_number_claimants_coronary_artery_disease_prior" localSheetId="5" hidden="1">'[2]ePSM Medical Data Page'!$BL$10</definedName>
    <definedName name="HPD_number_claimants_coronary_artery_disease_prior" localSheetId="4" hidden="1">'[2]ePSM Medical Data Page'!$BL$10</definedName>
    <definedName name="HPD_number_claimants_coronary_artery_disease_prior" hidden="1">'[2]ePSM Medical Data Page'!$BL$10</definedName>
    <definedName name="HPD_number_claimants_diabetes_curr" localSheetId="5" hidden="1">'[2]ePSM Medical Data Page'!$BI$12</definedName>
    <definedName name="HPD_number_claimants_diabetes_curr" localSheetId="4" hidden="1">'[2]ePSM Medical Data Page'!$BI$12</definedName>
    <definedName name="HPD_number_claimants_diabetes_curr" hidden="1">'[2]ePSM Medical Data Page'!$BI$12</definedName>
    <definedName name="HPD_number_claimants_diabetes_prior" localSheetId="5" hidden="1">'[2]ePSM Medical Data Page'!$BL$12</definedName>
    <definedName name="HPD_number_claimants_diabetes_prior" localSheetId="4" hidden="1">'[2]ePSM Medical Data Page'!$BL$12</definedName>
    <definedName name="HPD_number_claimants_diabetes_prior" hidden="1">'[2]ePSM Medical Data Page'!$BL$12</definedName>
    <definedName name="HPD_number_claimants_heart_failure_curr" localSheetId="5" hidden="1">'[2]ePSM Medical Data Page'!$BI$8</definedName>
    <definedName name="HPD_number_claimants_heart_failure_curr" localSheetId="4" hidden="1">'[2]ePSM Medical Data Page'!$BI$8</definedName>
    <definedName name="HPD_number_claimants_heart_failure_curr" hidden="1">'[2]ePSM Medical Data Page'!$BI$8</definedName>
    <definedName name="HPD_number_claimants_heart_failure_prior" localSheetId="5" hidden="1">'[2]ePSM Medical Data Page'!$BL$8</definedName>
    <definedName name="HPD_number_claimants_heart_failure_prior" localSheetId="4" hidden="1">'[2]ePSM Medical Data Page'!$BL$8</definedName>
    <definedName name="HPD_number_claimants_heart_failure_prior" hidden="1">'[2]ePSM Medical Data Page'!$BL$8</definedName>
    <definedName name="HPD_number_claimants_low_back_curr" localSheetId="5" hidden="1">'[2]ePSM Medical Data Page'!$BI$14</definedName>
    <definedName name="HPD_number_claimants_low_back_curr" localSheetId="4" hidden="1">'[2]ePSM Medical Data Page'!$BI$14</definedName>
    <definedName name="HPD_number_claimants_low_back_curr" hidden="1">'[2]ePSM Medical Data Page'!$BI$14</definedName>
    <definedName name="HPD_number_claimants_low_back_prior" localSheetId="5" hidden="1">'[2]ePSM Medical Data Page'!$BL$14</definedName>
    <definedName name="HPD_number_claimants_low_back_prior" localSheetId="4" hidden="1">'[2]ePSM Medical Data Page'!$BL$14</definedName>
    <definedName name="HPD_number_claimants_low_back_prior" hidden="1">'[2]ePSM Medical Data Page'!$BL$14</definedName>
    <definedName name="HPD_number_claimants_other_curr" localSheetId="5" hidden="1">'[2]ePSM Medical Data Page'!$BI$16</definedName>
    <definedName name="HPD_number_claimants_other_curr" localSheetId="4" hidden="1">'[2]ePSM Medical Data Page'!$BI$16</definedName>
    <definedName name="HPD_number_claimants_other_curr" hidden="1">'[2]ePSM Medical Data Page'!$BI$16</definedName>
    <definedName name="HPD_number_claimants_other_prior" localSheetId="5" hidden="1">'[2]ePSM Medical Data Page'!$BL$16</definedName>
    <definedName name="HPD_number_claimants_other_prior" localSheetId="4" hidden="1">'[2]ePSM Medical Data Page'!$BL$16</definedName>
    <definedName name="HPD_number_claimants_other_prior" hidden="1">'[2]ePSM Medical Data Page'!$BL$16</definedName>
    <definedName name="HPD_number_claimants_total_curr" localSheetId="5" hidden="1">'[2]ePSM Medical Data Page'!$BI$3</definedName>
    <definedName name="HPD_number_claimants_total_curr" localSheetId="4" hidden="1">'[2]ePSM Medical Data Page'!$BI$3</definedName>
    <definedName name="HPD_number_claimants_total_curr" hidden="1">'[2]ePSM Medical Data Page'!$BI$3</definedName>
    <definedName name="HPD_number_claimants_total_prior" localSheetId="5" hidden="1">'[2]ePSM Medical Data Page'!$BL$3</definedName>
    <definedName name="HPD_number_claimants_total_prior" localSheetId="4" hidden="1">'[2]ePSM Medical Data Page'!$BL$3</definedName>
    <definedName name="HPD_number_claimants_total_prior" hidden="1">'[2]ePSM Medical Data Page'!$BL$3</definedName>
    <definedName name="HPD_paid_amt_asthma_curr" localSheetId="5" hidden="1">'[2]ePSM Medical Data Page'!$BI$7</definedName>
    <definedName name="HPD_paid_amt_asthma_curr" localSheetId="4" hidden="1">'[2]ePSM Medical Data Page'!$BI$7</definedName>
    <definedName name="HPD_paid_amt_asthma_curr" hidden="1">'[2]ePSM Medical Data Page'!$BI$7</definedName>
    <definedName name="HPD_paid_amt_asthma_prior" localSheetId="5" hidden="1">'[2]ePSM Medical Data Page'!$BL$7</definedName>
    <definedName name="HPD_paid_amt_asthma_prior" localSheetId="4" hidden="1">'[2]ePSM Medical Data Page'!$BL$7</definedName>
    <definedName name="HPD_paid_amt_asthma_prior" hidden="1">'[2]ePSM Medical Data Page'!$BL$7</definedName>
    <definedName name="HPD_paid_amt_coronary_artery_disease_curr" localSheetId="5" hidden="1">'[2]ePSM Medical Data Page'!$BI$11</definedName>
    <definedName name="HPD_paid_amt_coronary_artery_disease_curr" localSheetId="4" hidden="1">'[2]ePSM Medical Data Page'!$BI$11</definedName>
    <definedName name="HPD_paid_amt_coronary_artery_disease_curr" hidden="1">'[2]ePSM Medical Data Page'!$BI$11</definedName>
    <definedName name="HPD_paid_amt_coronary_artery_disease_prior" localSheetId="5" hidden="1">'[2]ePSM Medical Data Page'!$BL$11</definedName>
    <definedName name="HPD_paid_amt_coronary_artery_disease_prior" localSheetId="4" hidden="1">'[2]ePSM Medical Data Page'!$BL$11</definedName>
    <definedName name="HPD_paid_amt_coronary_artery_disease_prior" hidden="1">'[2]ePSM Medical Data Page'!$BL$11</definedName>
    <definedName name="HPD_paid_amt_diabetes_curr" localSheetId="5" hidden="1">'[2]ePSM Medical Data Page'!$BI$13</definedName>
    <definedName name="HPD_paid_amt_diabetes_curr" localSheetId="4" hidden="1">'[2]ePSM Medical Data Page'!$BI$13</definedName>
    <definedName name="HPD_paid_amt_diabetes_curr" hidden="1">'[2]ePSM Medical Data Page'!$BI$13</definedName>
    <definedName name="HPD_paid_amt_diabetes_prior" localSheetId="5" hidden="1">'[2]ePSM Medical Data Page'!$BL$13</definedName>
    <definedName name="HPD_paid_amt_diabetes_prior" localSheetId="4" hidden="1">'[2]ePSM Medical Data Page'!$BL$13</definedName>
    <definedName name="HPD_paid_amt_diabetes_prior" hidden="1">'[2]ePSM Medical Data Page'!$BL$13</definedName>
    <definedName name="HPD_paid_amt_heart_failure_curr" localSheetId="5" hidden="1">'[2]ePSM Medical Data Page'!$BI$9</definedName>
    <definedName name="HPD_paid_amt_heart_failure_curr" localSheetId="4" hidden="1">'[2]ePSM Medical Data Page'!$BI$9</definedName>
    <definedName name="HPD_paid_amt_heart_failure_curr" hidden="1">'[2]ePSM Medical Data Page'!$BI$9</definedName>
    <definedName name="HPD_paid_amt_heart_failure_prior" localSheetId="5" hidden="1">'[2]ePSM Medical Data Page'!$BL$9</definedName>
    <definedName name="HPD_paid_amt_heart_failure_prior" localSheetId="4" hidden="1">'[2]ePSM Medical Data Page'!$BL$9</definedName>
    <definedName name="HPD_paid_amt_heart_failure_prior" hidden="1">'[2]ePSM Medical Data Page'!$BL$9</definedName>
    <definedName name="HPD_paid_amt_low_back_curr" localSheetId="5" hidden="1">'[2]ePSM Medical Data Page'!$BI$15</definedName>
    <definedName name="HPD_paid_amt_low_back_curr" localSheetId="4" hidden="1">'[2]ePSM Medical Data Page'!$BI$15</definedName>
    <definedName name="HPD_paid_amt_low_back_curr" hidden="1">'[2]ePSM Medical Data Page'!$BI$15</definedName>
    <definedName name="HPD_paid_amt_low_back_prior" localSheetId="5" hidden="1">'[2]ePSM Medical Data Page'!$BL$15</definedName>
    <definedName name="HPD_paid_amt_low_back_prior" localSheetId="4" hidden="1">'[2]ePSM Medical Data Page'!$BL$15</definedName>
    <definedName name="HPD_paid_amt_low_back_prior" hidden="1">'[2]ePSM Medical Data Page'!$BL$15</definedName>
    <definedName name="HPD_paid_amt_other_curr" localSheetId="5" hidden="1">'[2]ePSM Medical Data Page'!$BI$17</definedName>
    <definedName name="HPD_paid_amt_other_curr" localSheetId="4" hidden="1">'[2]ePSM Medical Data Page'!$BI$17</definedName>
    <definedName name="HPD_paid_amt_other_curr" hidden="1">'[2]ePSM Medical Data Page'!$BI$17</definedName>
    <definedName name="HPD_paid_amt_other_prior" localSheetId="5" hidden="1">'[2]ePSM Medical Data Page'!$BL$17</definedName>
    <definedName name="HPD_paid_amt_other_prior" localSheetId="4" hidden="1">'[2]ePSM Medical Data Page'!$BL$17</definedName>
    <definedName name="HPD_paid_amt_other_prior" hidden="1">'[2]ePSM Medical Data Page'!$BL$17</definedName>
    <definedName name="HPD_paid_amt_total_curr" localSheetId="5" hidden="1">'[2]ePSM Medical Data Page'!$BI$4</definedName>
    <definedName name="HPD_paid_amt_total_curr" localSheetId="4" hidden="1">'[2]ePSM Medical Data Page'!$BI$4</definedName>
    <definedName name="HPD_paid_amt_total_curr" hidden="1">'[2]ePSM Medical Data Page'!$BI$4</definedName>
    <definedName name="HPD_paid_amt_total_prior" localSheetId="5" hidden="1">'[2]ePSM Medical Data Page'!$BL$4</definedName>
    <definedName name="HPD_paid_amt_total_prior" localSheetId="4" hidden="1">'[2]ePSM Medical Data Page'!$BL$4</definedName>
    <definedName name="HPD_paid_amt_total_prior" hidden="1">'[2]ePSM Medical Data Page'!$BL$4</definedName>
    <definedName name="HPD_Rows_6_7" localSheetId="5" hidden="1">'[2]HPD page'!$A$6:$IV$7</definedName>
    <definedName name="HPD_Rows_6_7" localSheetId="4" hidden="1">'[2]HPD page'!$A$6:$IV$7</definedName>
    <definedName name="HPD_Rows_6_7" hidden="1">'[2]HPD page'!$A$6:$IV$7</definedName>
    <definedName name="HPD_total_population_curr" localSheetId="5" hidden="1">'[2]ePSM Medical Data Page'!$BI$5</definedName>
    <definedName name="HPD_total_population_curr" localSheetId="4" hidden="1">'[2]ePSM Medical Data Page'!$BI$5</definedName>
    <definedName name="HPD_total_population_curr" hidden="1">'[2]ePSM Medical Data Page'!$BI$5</definedName>
    <definedName name="HPD_total_population_prior" localSheetId="5" hidden="1">'[2]ePSM Medical Data Page'!$BL$5</definedName>
    <definedName name="HPD_total_population_prior" localSheetId="4" hidden="1">'[2]ePSM Medical Data Page'!$BL$5</definedName>
    <definedName name="HPD_total_population_prior" hidden="1">'[2]ePSM Medical Data Page'!$BL$5</definedName>
    <definedName name="impact_na_range1" localSheetId="5" hidden="1">'[2]Impact of Catastrophics page'!$J$10:$J$15</definedName>
    <definedName name="impact_na_range1" localSheetId="4" hidden="1">'[2]Impact of Catastrophics page'!$J$10:$J$15</definedName>
    <definedName name="impact_na_range1" hidden="1">'[2]Impact of Catastrophics page'!$J$10:$J$15</definedName>
    <definedName name="Impact_of_Catastrophic_Medical_Range" localSheetId="5" hidden="1">'[2]Impact of Catastrophics page'!$A$1:$J$48</definedName>
    <definedName name="Impact_of_Catastrophic_Medical_Range" localSheetId="4" hidden="1">'[2]Impact of Catastrophics page'!$A$1:$J$48</definedName>
    <definedName name="Impact_of_Catastrophic_Medical_Range" hidden="1">'[2]Impact of Catastrophics page'!$A$1:$J$48</definedName>
    <definedName name="Import_RxPct">'[3]Plan Adj'!#REF!</definedName>
    <definedName name="Import_Tier1">'[3]Plan Input'!$AJ$55</definedName>
    <definedName name="Import_Tier2">'[3]Plan Input'!$AJ$56</definedName>
    <definedName name="Import_Tier3">'[3]Plan Input'!$AJ$57</definedName>
    <definedName name="Import_Tier4">'[3]Plan Input'!$AJ$58</definedName>
    <definedName name="Import_Tier5">'[3]Plan Input'!$AJ$59</definedName>
    <definedName name="Import_Tier6">'[3]Plan Input'!$AJ$60</definedName>
    <definedName name="IncEndDateCurr" localSheetId="5" hidden="1">'[2]ePSM Header Data Page'!$B$8</definedName>
    <definedName name="IncEndDateCurr" localSheetId="4" hidden="1">'[2]ePSM Header Data Page'!$B$8</definedName>
    <definedName name="IncEndDateCurr" hidden="1">'[2]ePSM Header Data Page'!$B$8</definedName>
    <definedName name="IncEndDatePrior" localSheetId="5" hidden="1">'[2]ePSM Header Data Page'!$B$9</definedName>
    <definedName name="IncEndDatePrior" localSheetId="4" hidden="1">'[2]ePSM Header Data Page'!$B$9</definedName>
    <definedName name="IncEndDatePrior" hidden="1">'[2]ePSM Header Data Page'!$B$9</definedName>
    <definedName name="IncStartDateCurr" localSheetId="5" hidden="1">'[2]ePSM Header Data Page'!$B$6</definedName>
    <definedName name="IncStartDateCurr" localSheetId="4" hidden="1">'[2]ePSM Header Data Page'!$B$6</definedName>
    <definedName name="IncStartDateCurr" hidden="1">'[2]ePSM Header Data Page'!$B$6</definedName>
    <definedName name="IncStartDatePrior" localSheetId="5" hidden="1">'[2]ePSM Header Data Page'!$B$7</definedName>
    <definedName name="IncStartDatePrior" localSheetId="4" hidden="1">'[2]ePSM Header Data Page'!$B$7</definedName>
    <definedName name="IncStartDatePrior" hidden="1">'[2]ePSM Header Data Page'!$B$7</definedName>
    <definedName name="IP_MDC_Analysis_Medical_Range" localSheetId="5" hidden="1">'[2]IP MDC Analysis Med page'!$A$1:$S$38</definedName>
    <definedName name="IP_MDC_Analysis_Medical_Range" localSheetId="4" hidden="1">'[2]IP MDC Analysis Med page'!$A$1:$S$38</definedName>
    <definedName name="IP_MDC_Analysis_Medical_Range" hidden="1">'[2]IP MDC Analysis Med page'!$A$1:$S$38</definedName>
    <definedName name="ip_mdc_na_bob_column1" localSheetId="5" hidden="1">'[2]IP MDC Analysis Med page'!$O$10:$O$34</definedName>
    <definedName name="ip_mdc_na_bob_column1" localSheetId="4" hidden="1">'[2]IP MDC Analysis Med page'!$O$10:$O$34</definedName>
    <definedName name="ip_mdc_na_bob_column1" hidden="1">'[2]IP MDC Analysis Med page'!$O$10:$O$34</definedName>
    <definedName name="Key_Statistics_Dental_Range" localSheetId="5" hidden="1">#REF!</definedName>
    <definedName name="Key_Statistics_Dental_Range" localSheetId="4" hidden="1">#REF!</definedName>
    <definedName name="Key_Statistics_Dental_Range" localSheetId="7" hidden="1">#REF!</definedName>
    <definedName name="Key_Statistics_Dental_Range" hidden="1">#REF!</definedName>
    <definedName name="Key_Statistics_Medical_Range" localSheetId="5" hidden="1">'[2]Key Statistics Medical page'!$A$1:$L$43</definedName>
    <definedName name="Key_Statistics_Medical_Range" localSheetId="4" hidden="1">'[2]Key Statistics Medical page'!$A$1:$L$43</definedName>
    <definedName name="Key_Statistics_Medical_Range" hidden="1">'[2]Key Statistics Medical page'!$A$1:$L$43</definedName>
    <definedName name="level_c_d_user_ind" localSheetId="5" hidden="1">'[2]ePSM Header Data Page'!$B$29</definedName>
    <definedName name="level_c_d_user_ind" localSheetId="4" hidden="1">'[2]ePSM Header Data Page'!$B$29</definedName>
    <definedName name="level_c_d_user_ind" hidden="1">'[2]ePSM Header Data Page'!$B$29</definedName>
    <definedName name="lookup_report_name" localSheetId="5" hidden="1">'[2]ePSM Header Data Page'!#REF!</definedName>
    <definedName name="lookup_report_name" localSheetId="4" hidden="1">'[2]ePSM Header Data Page'!#REF!</definedName>
    <definedName name="lookup_report_name" hidden="1">'[2]ePSM Header Data Page'!#REF!</definedName>
    <definedName name="Low_Threshold" localSheetId="5" hidden="1">'[2]Med Cat - Curr page'!#REF!</definedName>
    <definedName name="Low_Threshold" localSheetId="4" hidden="1">'[2]Med Cat - Curr page'!#REF!</definedName>
    <definedName name="Low_Threshold" hidden="1">'[2]Med Cat - Curr page'!#REF!</definedName>
    <definedName name="MDC_Analysis_Medical_Range" localSheetId="5" hidden="1">'[2]MDC Analysis Medical page'!$A$1:$S$38</definedName>
    <definedName name="MDC_Analysis_Medical_Range" localSheetId="4" hidden="1">'[2]MDC Analysis Medical page'!$A$1:$S$38</definedName>
    <definedName name="MDC_Analysis_Medical_Range" hidden="1">'[2]MDC Analysis Medical page'!$A$1:$S$38</definedName>
    <definedName name="MDC_CD_00" localSheetId="5" hidden="1">'[2]ePSM Medical Data Page'!$BD$3</definedName>
    <definedName name="MDC_CD_00" localSheetId="4" hidden="1">'[2]ePSM Medical Data Page'!$BD$3</definedName>
    <definedName name="MDC_CD_00" hidden="1">'[2]ePSM Medical Data Page'!$BD$3</definedName>
    <definedName name="MDC_CD_01" localSheetId="5" hidden="1">'[2]ePSM Medical Data Page'!$BD$4</definedName>
    <definedName name="MDC_CD_01" localSheetId="4" hidden="1">'[2]ePSM Medical Data Page'!$BD$4</definedName>
    <definedName name="MDC_CD_01" hidden="1">'[2]ePSM Medical Data Page'!$BD$4</definedName>
    <definedName name="MDC_CD_02" localSheetId="5" hidden="1">'[2]ePSM Medical Data Page'!$BD$5</definedName>
    <definedName name="MDC_CD_02" localSheetId="4" hidden="1">'[2]ePSM Medical Data Page'!$BD$5</definedName>
    <definedName name="MDC_CD_02" hidden="1">'[2]ePSM Medical Data Page'!$BD$5</definedName>
    <definedName name="MDC_CD_03" localSheetId="5" hidden="1">'[2]ePSM Medical Data Page'!$BD$6</definedName>
    <definedName name="MDC_CD_03" localSheetId="4" hidden="1">'[2]ePSM Medical Data Page'!$BD$6</definedName>
    <definedName name="MDC_CD_03" hidden="1">'[2]ePSM Medical Data Page'!$BD$6</definedName>
    <definedName name="MDC_CD_04" localSheetId="5" hidden="1">'[2]ePSM Medical Data Page'!$BD$7</definedName>
    <definedName name="MDC_CD_04" localSheetId="4" hidden="1">'[2]ePSM Medical Data Page'!$BD$7</definedName>
    <definedName name="MDC_CD_04" hidden="1">'[2]ePSM Medical Data Page'!$BD$7</definedName>
    <definedName name="MDC_CD_05" localSheetId="5" hidden="1">'[2]ePSM Medical Data Page'!$BD$8</definedName>
    <definedName name="MDC_CD_05" localSheetId="4" hidden="1">'[2]ePSM Medical Data Page'!$BD$8</definedName>
    <definedName name="MDC_CD_05" hidden="1">'[2]ePSM Medical Data Page'!$BD$8</definedName>
    <definedName name="MDC_CD_06" localSheetId="5" hidden="1">'[2]ePSM Medical Data Page'!$BD$9</definedName>
    <definedName name="MDC_CD_06" localSheetId="4" hidden="1">'[2]ePSM Medical Data Page'!$BD$9</definedName>
    <definedName name="MDC_CD_06" hidden="1">'[2]ePSM Medical Data Page'!$BD$9</definedName>
    <definedName name="MDC_CD_07" localSheetId="5" hidden="1">'[2]ePSM Medical Data Page'!$BD$10</definedName>
    <definedName name="MDC_CD_07" localSheetId="4" hidden="1">'[2]ePSM Medical Data Page'!$BD$10</definedName>
    <definedName name="MDC_CD_07" hidden="1">'[2]ePSM Medical Data Page'!$BD$10</definedName>
    <definedName name="MDC_CD_08" localSheetId="5" hidden="1">'[2]ePSM Medical Data Page'!$BD$11</definedName>
    <definedName name="MDC_CD_08" localSheetId="4" hidden="1">'[2]ePSM Medical Data Page'!$BD$11</definedName>
    <definedName name="MDC_CD_08" hidden="1">'[2]ePSM Medical Data Page'!$BD$11</definedName>
    <definedName name="MDC_CD_09" localSheetId="5" hidden="1">'[2]ePSM Medical Data Page'!$BD$12</definedName>
    <definedName name="MDC_CD_09" localSheetId="4" hidden="1">'[2]ePSM Medical Data Page'!$BD$12</definedName>
    <definedName name="MDC_CD_09" hidden="1">'[2]ePSM Medical Data Page'!$BD$12</definedName>
    <definedName name="MDC_CD_10" localSheetId="5" hidden="1">'[2]ePSM Medical Data Page'!$BD$13</definedName>
    <definedName name="MDC_CD_10" localSheetId="4" hidden="1">'[2]ePSM Medical Data Page'!$BD$13</definedName>
    <definedName name="MDC_CD_10" hidden="1">'[2]ePSM Medical Data Page'!$BD$13</definedName>
    <definedName name="MDC_CD_11" localSheetId="5" hidden="1">'[2]ePSM Medical Data Page'!$BD$14</definedName>
    <definedName name="MDC_CD_11" localSheetId="4" hidden="1">'[2]ePSM Medical Data Page'!$BD$14</definedName>
    <definedName name="MDC_CD_11" hidden="1">'[2]ePSM Medical Data Page'!$BD$14</definedName>
    <definedName name="MDC_CD_12" localSheetId="5" hidden="1">'[2]ePSM Medical Data Page'!$BD$15</definedName>
    <definedName name="MDC_CD_12" localSheetId="4" hidden="1">'[2]ePSM Medical Data Page'!$BD$15</definedName>
    <definedName name="MDC_CD_12" hidden="1">'[2]ePSM Medical Data Page'!$BD$15</definedName>
    <definedName name="MDC_CD_13" localSheetId="5" hidden="1">'[2]ePSM Medical Data Page'!$BD$16</definedName>
    <definedName name="MDC_CD_13" localSheetId="4" hidden="1">'[2]ePSM Medical Data Page'!$BD$16</definedName>
    <definedName name="MDC_CD_13" hidden="1">'[2]ePSM Medical Data Page'!$BD$16</definedName>
    <definedName name="MDC_CD_14" localSheetId="5" hidden="1">'[2]ePSM Medical Data Page'!$BD$17</definedName>
    <definedName name="MDC_CD_14" localSheetId="4" hidden="1">'[2]ePSM Medical Data Page'!$BD$17</definedName>
    <definedName name="MDC_CD_14" hidden="1">'[2]ePSM Medical Data Page'!$BD$17</definedName>
    <definedName name="MDC_CD_15" localSheetId="5" hidden="1">'[2]ePSM Medical Data Page'!$BD$18</definedName>
    <definedName name="MDC_CD_15" localSheetId="4" hidden="1">'[2]ePSM Medical Data Page'!$BD$18</definedName>
    <definedName name="MDC_CD_15" hidden="1">'[2]ePSM Medical Data Page'!$BD$18</definedName>
    <definedName name="MDC_CD_16" localSheetId="5" hidden="1">'[2]ePSM Medical Data Page'!$BD$19</definedName>
    <definedName name="MDC_CD_16" localSheetId="4" hidden="1">'[2]ePSM Medical Data Page'!$BD$19</definedName>
    <definedName name="MDC_CD_16" hidden="1">'[2]ePSM Medical Data Page'!$BD$19</definedName>
    <definedName name="MDC_CD_17" localSheetId="5" hidden="1">'[2]ePSM Medical Data Page'!$BD$20</definedName>
    <definedName name="MDC_CD_17" localSheetId="4" hidden="1">'[2]ePSM Medical Data Page'!$BD$20</definedName>
    <definedName name="MDC_CD_17" hidden="1">'[2]ePSM Medical Data Page'!$BD$20</definedName>
    <definedName name="MDC_CD_18" localSheetId="5" hidden="1">'[2]ePSM Medical Data Page'!$BD$21</definedName>
    <definedName name="MDC_CD_18" localSheetId="4" hidden="1">'[2]ePSM Medical Data Page'!$BD$21</definedName>
    <definedName name="MDC_CD_18" hidden="1">'[2]ePSM Medical Data Page'!$BD$21</definedName>
    <definedName name="MDC_CD_19" localSheetId="5" hidden="1">'[2]ePSM Medical Data Page'!$BD$22</definedName>
    <definedName name="MDC_CD_19" localSheetId="4" hidden="1">'[2]ePSM Medical Data Page'!$BD$22</definedName>
    <definedName name="MDC_CD_19" hidden="1">'[2]ePSM Medical Data Page'!$BD$22</definedName>
    <definedName name="MDC_CD_20" localSheetId="5" hidden="1">'[2]ePSM Medical Data Page'!$BD$23</definedName>
    <definedName name="MDC_CD_20" localSheetId="4" hidden="1">'[2]ePSM Medical Data Page'!$BD$23</definedName>
    <definedName name="MDC_CD_20" hidden="1">'[2]ePSM Medical Data Page'!$BD$23</definedName>
    <definedName name="MDC_CD_21" localSheetId="5" hidden="1">'[2]ePSM Medical Data Page'!$BD$24</definedName>
    <definedName name="MDC_CD_21" localSheetId="4" hidden="1">'[2]ePSM Medical Data Page'!$BD$24</definedName>
    <definedName name="MDC_CD_21" hidden="1">'[2]ePSM Medical Data Page'!$BD$24</definedName>
    <definedName name="MDC_CD_22" localSheetId="5" hidden="1">'[2]ePSM Medical Data Page'!$BD$25</definedName>
    <definedName name="MDC_CD_22" localSheetId="4" hidden="1">'[2]ePSM Medical Data Page'!$BD$25</definedName>
    <definedName name="MDC_CD_22" hidden="1">'[2]ePSM Medical Data Page'!$BD$25</definedName>
    <definedName name="MDC_CD_23" localSheetId="5" hidden="1">'[2]ePSM Medical Data Page'!$BD$26</definedName>
    <definedName name="MDC_CD_23" localSheetId="4" hidden="1">'[2]ePSM Medical Data Page'!$BD$26</definedName>
    <definedName name="MDC_CD_23" hidden="1">'[2]ePSM Medical Data Page'!$BD$26</definedName>
    <definedName name="MDC_MDC_Label" localSheetId="5" hidden="1">'[2]MDC Analysis Medical page'!$A$9</definedName>
    <definedName name="MDC_MDC_Label" localSheetId="4" hidden="1">'[2]MDC Analysis Medical page'!$A$9</definedName>
    <definedName name="MDC_MDC_Label" hidden="1">'[2]MDC Analysis Medical page'!$A$9</definedName>
    <definedName name="MDC_MDC_Label_Paste" localSheetId="5" hidden="1">'[2]MDC Analysis Medical page'!$A$8</definedName>
    <definedName name="MDC_MDC_Label_Paste" localSheetId="4" hidden="1">'[2]MDC Analysis Medical page'!$A$8</definedName>
    <definedName name="MDC_MDC_Label_Paste" hidden="1">'[2]MDC Analysis Medical page'!$A$8</definedName>
    <definedName name="mdc_na_bob_column1" localSheetId="5" hidden="1">'[2]MDC Analysis Medical page'!$K$10:$K$34</definedName>
    <definedName name="mdc_na_bob_column1" localSheetId="4" hidden="1">'[2]MDC Analysis Medical page'!$K$10:$K$34</definedName>
    <definedName name="mdc_na_bob_column1" hidden="1">'[2]MDC Analysis Medical page'!$K$10:$K$34</definedName>
    <definedName name="mdc_na_bob_column2" localSheetId="5" hidden="1">'[2]MDC Analysis Medical page'!$O$10:$O$34</definedName>
    <definedName name="mdc_na_bob_column2" localSheetId="4" hidden="1">'[2]MDC Analysis Medical page'!$O$10:$O$34</definedName>
    <definedName name="mdc_na_bob_column2" hidden="1">'[2]MDC Analysis Medical page'!$O$10:$O$34</definedName>
    <definedName name="mdc_na_bob_column3" localSheetId="5" hidden="1">'[2]MDC Analysis Medical page'!$S$10:$S$34</definedName>
    <definedName name="mdc_na_bob_column3" localSheetId="4" hidden="1">'[2]MDC Analysis Medical page'!$S$10:$S$34</definedName>
    <definedName name="mdc_na_bob_column3" hidden="1">'[2]MDC Analysis Medical page'!$S$10:$S$34</definedName>
    <definedName name="MDC_Range_C7_G8" localSheetId="5" hidden="1">'[2]MDC Analysis Medical page'!$C$7:$G$8</definedName>
    <definedName name="MDC_Range_C7_G8" localSheetId="4" hidden="1">'[2]MDC Analysis Medical page'!$C$7:$G$8</definedName>
    <definedName name="MDC_Range_C7_G8" hidden="1">'[2]MDC Analysis Medical page'!$C$7:$G$8</definedName>
    <definedName name="MDC_Range_I7" localSheetId="5" hidden="1">'[2]MDC Analysis Medical page'!$I$7</definedName>
    <definedName name="MDC_Range_I7" localSheetId="4" hidden="1">'[2]MDC Analysis Medical page'!$I$7</definedName>
    <definedName name="MDC_Range_I7" hidden="1">'[2]MDC Analysis Medical page'!$I$7</definedName>
    <definedName name="MDC_Range_I7_S8" localSheetId="5" hidden="1">'[2]MDC Analysis Medical page'!$I$7:$S$8</definedName>
    <definedName name="MDC_Range_I7_S8" localSheetId="4" hidden="1">'[2]MDC Analysis Medical page'!$I$7:$S$8</definedName>
    <definedName name="MDC_Range_I7_S8" hidden="1">'[2]MDC Analysis Medical page'!$I$7:$S$8</definedName>
    <definedName name="MDC_Range_I8" localSheetId="5" hidden="1">'[2]MDC Analysis Medical page'!$I$8</definedName>
    <definedName name="MDC_Range_I8" localSheetId="4" hidden="1">'[2]MDC Analysis Medical page'!$I$8</definedName>
    <definedName name="MDC_Range_I8" hidden="1">'[2]MDC Analysis Medical page'!$I$8</definedName>
    <definedName name="MDC_Range_J9_K33" localSheetId="5" hidden="1">'[2]MDC Analysis Medical page'!$J$10:$K$34</definedName>
    <definedName name="MDC_Range_J9_K33" localSheetId="4" hidden="1">'[2]MDC Analysis Medical page'!$J$10:$K$34</definedName>
    <definedName name="MDC_Range_J9_K33" hidden="1">'[2]MDC Analysis Medical page'!$J$10:$K$34</definedName>
    <definedName name="MDC_Range_L9_M33" localSheetId="5" hidden="1">'[2]MDC Analysis Medical page'!$N$10:$O$34</definedName>
    <definedName name="MDC_Range_L9_M33" localSheetId="4" hidden="1">'[2]MDC Analysis Medical page'!$N$10:$O$34</definedName>
    <definedName name="MDC_Range_L9_M33" hidden="1">'[2]MDC Analysis Medical page'!$N$10:$O$34</definedName>
    <definedName name="MDC_Range_N9_O33" localSheetId="5" hidden="1">'[2]MDC Analysis Medical page'!$R$10:$S$34</definedName>
    <definedName name="MDC_Range_N9_O33" localSheetId="4" hidden="1">'[2]MDC Analysis Medical page'!$R$10:$S$34</definedName>
    <definedName name="MDC_Range_N9_O33" hidden="1">'[2]MDC Analysis Medical page'!$R$10:$S$34</definedName>
    <definedName name="MDC_Range_Row8" localSheetId="5" hidden="1">'[2]MDC Analysis Medical page'!$A$8:$IV$8</definedName>
    <definedName name="MDC_Range_Row8" localSheetId="4" hidden="1">'[2]MDC Analysis Medical page'!$A$8:$IV$8</definedName>
    <definedName name="MDC_Range_Row8" hidden="1">'[2]MDC Analysis Medical page'!$A$8:$IV$8</definedName>
    <definedName name="MDC_Row9_Range" localSheetId="5" hidden="1">'[2]MDC Analysis Medical page'!$A$9:$IV$9</definedName>
    <definedName name="MDC_Row9_Range" localSheetId="4" hidden="1">'[2]MDC Analysis Medical page'!$A$9:$IV$9</definedName>
    <definedName name="MDC_Row9_Range" hidden="1">'[2]MDC Analysis Medical page'!$A$9:$IV$9</definedName>
    <definedName name="Med_admin_savings_amt_curr" localSheetId="5" hidden="1">'[2]ePSM Medical Data Page'!#REF!</definedName>
    <definedName name="Med_admin_savings_amt_curr" localSheetId="4" hidden="1">'[2]ePSM Medical Data Page'!#REF!</definedName>
    <definedName name="Med_admin_savings_amt_curr" hidden="1">'[2]ePSM Medical Data Page'!#REF!</definedName>
    <definedName name="Med_admin_savings_amt_prior" localSheetId="5" hidden="1">'[2]ePSM Medical Data Page'!#REF!</definedName>
    <definedName name="Med_admin_savings_amt_prior" localSheetId="4" hidden="1">'[2]ePSM Medical Data Page'!#REF!</definedName>
    <definedName name="Med_admin_savings_amt_prior" hidden="1">'[2]ePSM Medical Data Page'!#REF!</definedName>
    <definedName name="Med_admit_count_curr" localSheetId="5" hidden="1">'[2]ePSM Medical Data Page'!$B$6</definedName>
    <definedName name="Med_admit_count_curr" localSheetId="4" hidden="1">'[2]ePSM Medical Data Page'!$B$6</definedName>
    <definedName name="Med_admit_count_curr" hidden="1">'[2]ePSM Medical Data Page'!$B$6</definedName>
    <definedName name="Med_admit_count_prior" localSheetId="5" hidden="1">'[2]ePSM Medical Data Page'!$E$6</definedName>
    <definedName name="Med_admit_count_prior" localSheetId="4" hidden="1">'[2]ePSM Medical Data Page'!$E$6</definedName>
    <definedName name="Med_admit_count_prior" hidden="1">'[2]ePSM Medical Data Page'!$E$6</definedName>
    <definedName name="Med_allowed_amt_curr" localSheetId="5" hidden="1">'[2]ePSM Medical Data Page'!$B$22</definedName>
    <definedName name="Med_allowed_amt_curr" localSheetId="4" hidden="1">'[2]ePSM Medical Data Page'!$B$22</definedName>
    <definedName name="Med_allowed_amt_curr" hidden="1">'[2]ePSM Medical Data Page'!$B$22</definedName>
    <definedName name="Med_allowed_amt_prior" localSheetId="5" hidden="1">'[2]ePSM Medical Data Page'!$E$22</definedName>
    <definedName name="Med_allowed_amt_prior" localSheetId="4" hidden="1">'[2]ePSM Medical Data Page'!$E$22</definedName>
    <definedName name="Med_allowed_amt_prior" hidden="1">'[2]ePSM Medical Data Page'!$E$22</definedName>
    <definedName name="Med_amb_billed_amt_curr" localSheetId="5" hidden="1">'[2]ePSM Medical Data Page'!$B$42</definedName>
    <definedName name="Med_amb_billed_amt_curr" localSheetId="4" hidden="1">'[2]ePSM Medical Data Page'!$B$42</definedName>
    <definedName name="Med_amb_billed_amt_curr" hidden="1">'[2]ePSM Medical Data Page'!$B$42</definedName>
    <definedName name="Med_amb_billed_amt_prior" localSheetId="5" hidden="1">'[2]ePSM Medical Data Page'!$E$42</definedName>
    <definedName name="Med_amb_billed_amt_prior" localSheetId="4" hidden="1">'[2]ePSM Medical Data Page'!$E$42</definedName>
    <definedName name="Med_amb_billed_amt_prior" hidden="1">'[2]ePSM Medical Data Page'!$E$42</definedName>
    <definedName name="Med_amb_billed_network_curr" localSheetId="5" hidden="1">'[2]ePSM Medical Data Page'!$T$5</definedName>
    <definedName name="Med_amb_billed_network_curr" localSheetId="4" hidden="1">'[2]ePSM Medical Data Page'!$T$5</definedName>
    <definedName name="Med_amb_billed_network_curr" hidden="1">'[2]ePSM Medical Data Page'!$T$5</definedName>
    <definedName name="Med_amb_billed_network_prior" localSheetId="5" hidden="1">'[2]ePSM Medical Data Page'!$W$5</definedName>
    <definedName name="Med_amb_billed_network_prior" localSheetId="4" hidden="1">'[2]ePSM Medical Data Page'!$W$5</definedName>
    <definedName name="Med_amb_billed_network_prior" hidden="1">'[2]ePSM Medical Data Page'!$W$5</definedName>
    <definedName name="Med_amb_network_discount_curr" localSheetId="5" hidden="1">'[2]ePSM Medical Data Page'!$T$6</definedName>
    <definedName name="Med_amb_network_discount_curr" localSheetId="4" hidden="1">'[2]ePSM Medical Data Page'!$T$6</definedName>
    <definedName name="Med_amb_network_discount_curr" hidden="1">'[2]ePSM Medical Data Page'!$T$6</definedName>
    <definedName name="Med_amb_network_discount_prior" localSheetId="5" hidden="1">'[2]ePSM Medical Data Page'!$W$6</definedName>
    <definedName name="Med_amb_network_discount_prior" localSheetId="4" hidden="1">'[2]ePSM Medical Data Page'!$W$6</definedName>
    <definedName name="Med_amb_network_discount_prior" hidden="1">'[2]ePSM Medical Data Page'!$W$6</definedName>
    <definedName name="Med_amb_paid_amt_above_threshold_curr" localSheetId="5" hidden="1">'[2]ePSM Medical Data Page'!$B$17</definedName>
    <definedName name="Med_amb_paid_amt_above_threshold_curr" localSheetId="4" hidden="1">'[2]ePSM Medical Data Page'!$B$17</definedName>
    <definedName name="Med_amb_paid_amt_above_threshold_curr" hidden="1">'[2]ePSM Medical Data Page'!$B$17</definedName>
    <definedName name="Med_amb_paid_amt_above_threshold_prior" localSheetId="5" hidden="1">'[2]ePSM Medical Data Page'!$E$17</definedName>
    <definedName name="Med_amb_paid_amt_above_threshold_prior" localSheetId="4" hidden="1">'[2]ePSM Medical Data Page'!$E$17</definedName>
    <definedName name="Med_amb_paid_amt_above_threshold_prior" hidden="1">'[2]ePSM Medical Data Page'!$E$17</definedName>
    <definedName name="Med_amb_paid_amt_curr" localSheetId="5" hidden="1">'[2]ePSM Medical Data Page'!$B$5</definedName>
    <definedName name="Med_amb_paid_amt_curr" localSheetId="4" hidden="1">'[2]ePSM Medical Data Page'!$B$5</definedName>
    <definedName name="Med_amb_paid_amt_curr" hidden="1">'[2]ePSM Medical Data Page'!$B$5</definedName>
    <definedName name="Med_amb_paid_amt_prior" localSheetId="5" hidden="1">'[2]ePSM Medical Data Page'!$E$5</definedName>
    <definedName name="Med_amb_paid_amt_prior" localSheetId="4" hidden="1">'[2]ePSM Medical Data Page'!$E$5</definedName>
    <definedName name="Med_amb_paid_amt_prior" hidden="1">'[2]ePSM Medical Data Page'!$E$5</definedName>
    <definedName name="Med_amb_surgery_count_curr" localSheetId="5" hidden="1">'[2]ePSM Medical Data Page'!$B$10</definedName>
    <definedName name="Med_amb_surgery_count_curr" localSheetId="4" hidden="1">'[2]ePSM Medical Data Page'!$B$10</definedName>
    <definedName name="Med_amb_surgery_count_curr" hidden="1">'[2]ePSM Medical Data Page'!$B$10</definedName>
    <definedName name="Med_amb_surgery_count_prior" localSheetId="5" hidden="1">'[2]ePSM Medical Data Page'!$E$10</definedName>
    <definedName name="Med_amb_surgery_count_prior" localSheetId="4" hidden="1">'[2]ePSM Medical Data Page'!$E$10</definedName>
    <definedName name="Med_amb_surgery_count_prior" hidden="1">'[2]ePSM Medical Data Page'!$E$10</definedName>
    <definedName name="Med_avg_age_members_curr" localSheetId="5" hidden="1">'[2]ePSM Member Data Page'!$B$21</definedName>
    <definedName name="Med_avg_age_members_curr" localSheetId="4" hidden="1">'[2]ePSM Member Data Page'!$B$21</definedName>
    <definedName name="Med_avg_age_members_curr" hidden="1">'[2]ePSM Member Data Page'!$B$21</definedName>
    <definedName name="Med_avg_age_members_prior" localSheetId="5" hidden="1">'[2]ePSM Member Data Page'!$F$21</definedName>
    <definedName name="Med_avg_age_members_prior" localSheetId="4" hidden="1">'[2]ePSM Member Data Page'!$F$21</definedName>
    <definedName name="Med_avg_age_members_prior" hidden="1">'[2]ePSM Member Data Page'!$F$21</definedName>
    <definedName name="Med_billed_amt_amb_surgeries_curr" localSheetId="5" hidden="1">'[2]ePSM Medical Data Page'!$Z$49</definedName>
    <definedName name="Med_billed_amt_amb_surgeries_curr" localSheetId="4" hidden="1">'[2]ePSM Medical Data Page'!$Z$49</definedName>
    <definedName name="Med_billed_amt_amb_surgeries_curr" hidden="1">'[2]ePSM Medical Data Page'!$Z$49</definedName>
    <definedName name="Med_billed_amt_amb_surgeries_prior" localSheetId="5" hidden="1">'[2]ePSM Medical Data Page'!$AC$49</definedName>
    <definedName name="Med_billed_amt_amb_surgeries_prior" localSheetId="4" hidden="1">'[2]ePSM Medical Data Page'!$AC$49</definedName>
    <definedName name="Med_billed_amt_amb_surgeries_prior" hidden="1">'[2]ePSM Medical Data Page'!$AC$49</definedName>
    <definedName name="Med_billed_amt_amb_visits_curr" localSheetId="5" hidden="1">'[2]ePSM Medical Data Page'!$Z$44</definedName>
    <definedName name="Med_billed_amt_amb_visits_curr" localSheetId="4" hidden="1">'[2]ePSM Medical Data Page'!$Z$44</definedName>
    <definedName name="Med_billed_amt_amb_visits_curr" hidden="1">'[2]ePSM Medical Data Page'!$Z$44</definedName>
    <definedName name="Med_billed_amt_amb_visits_prior" localSheetId="5" hidden="1">'[2]ePSM Medical Data Page'!$AC$44</definedName>
    <definedName name="Med_billed_amt_amb_visits_prior" localSheetId="4" hidden="1">'[2]ePSM Medical Data Page'!$AC$44</definedName>
    <definedName name="Med_billed_amt_amb_visits_prior" hidden="1">'[2]ePSM Medical Data Page'!$AC$44</definedName>
    <definedName name="Med_billed_amt_curr" localSheetId="5" hidden="1">'[2]ePSM Medical Data Page'!$B$40</definedName>
    <definedName name="Med_billed_amt_curr" localSheetId="4" hidden="1">'[2]ePSM Medical Data Page'!$B$40</definedName>
    <definedName name="Med_billed_amt_curr" hidden="1">'[2]ePSM Medical Data Page'!$B$40</definedName>
    <definedName name="Med_billed_amt_er_visits_curr" localSheetId="5" hidden="1">'[2]ePSM Medical Data Page'!$Z$45</definedName>
    <definedName name="Med_billed_amt_er_visits_curr" localSheetId="4" hidden="1">'[2]ePSM Medical Data Page'!$Z$45</definedName>
    <definedName name="Med_billed_amt_er_visits_curr" hidden="1">'[2]ePSM Medical Data Page'!$Z$45</definedName>
    <definedName name="Med_billed_amt_er_visits_prior" localSheetId="5" hidden="1">'[2]ePSM Medical Data Page'!$AC$45</definedName>
    <definedName name="Med_billed_amt_er_visits_prior" localSheetId="4" hidden="1">'[2]ePSM Medical Data Page'!$AC$45</definedName>
    <definedName name="Med_billed_amt_er_visits_prior" hidden="1">'[2]ePSM Medical Data Page'!$AC$45</definedName>
    <definedName name="Med_billed_amt_female_0_19_curr" localSheetId="5" hidden="1">'[2]ePSM Medical Data Page'!$H$27</definedName>
    <definedName name="Med_billed_amt_female_0_19_curr" localSheetId="4" hidden="1">'[2]ePSM Medical Data Page'!$H$27</definedName>
    <definedName name="Med_billed_amt_female_0_19_curr" hidden="1">'[2]ePSM Medical Data Page'!$H$27</definedName>
    <definedName name="Med_billed_amt_female_0_19_prior" localSheetId="5" hidden="1">'[2]ePSM Medical Data Page'!$K$27</definedName>
    <definedName name="Med_billed_amt_female_0_19_prior" localSheetId="4" hidden="1">'[2]ePSM Medical Data Page'!$K$27</definedName>
    <definedName name="Med_billed_amt_female_0_19_prior" hidden="1">'[2]ePSM Medical Data Page'!$K$27</definedName>
    <definedName name="Med_billed_amt_female_20_44_curr" localSheetId="5" hidden="1">'[2]ePSM Medical Data Page'!$H$28</definedName>
    <definedName name="Med_billed_amt_female_20_44_curr" localSheetId="4" hidden="1">'[2]ePSM Medical Data Page'!$H$28</definedName>
    <definedName name="Med_billed_amt_female_20_44_curr" hidden="1">'[2]ePSM Medical Data Page'!$H$28</definedName>
    <definedName name="Med_billed_amt_female_20_44_prior" localSheetId="5" hidden="1">'[2]ePSM Medical Data Page'!$K$28</definedName>
    <definedName name="Med_billed_amt_female_20_44_prior" localSheetId="4" hidden="1">'[2]ePSM Medical Data Page'!$K$28</definedName>
    <definedName name="Med_billed_amt_female_20_44_prior" hidden="1">'[2]ePSM Medical Data Page'!$K$28</definedName>
    <definedName name="Med_billed_amt_female_45_64_curr" localSheetId="5" hidden="1">'[2]ePSM Medical Data Page'!$H$29</definedName>
    <definedName name="Med_billed_amt_female_45_64_curr" localSheetId="4" hidden="1">'[2]ePSM Medical Data Page'!$H$29</definedName>
    <definedName name="Med_billed_amt_female_45_64_curr" hidden="1">'[2]ePSM Medical Data Page'!$H$29</definedName>
    <definedName name="Med_billed_amt_female_45_64_prior" localSheetId="5" hidden="1">'[2]ePSM Medical Data Page'!$K$29</definedName>
    <definedName name="Med_billed_amt_female_45_64_prior" localSheetId="4" hidden="1">'[2]ePSM Medical Data Page'!$K$29</definedName>
    <definedName name="Med_billed_amt_female_45_64_prior" hidden="1">'[2]ePSM Medical Data Page'!$K$29</definedName>
    <definedName name="Med_billed_amt_female_65_over_curr" localSheetId="5" hidden="1">'[2]ePSM Medical Data Page'!$H$30</definedName>
    <definedName name="Med_billed_amt_female_65_over_curr" localSheetId="4" hidden="1">'[2]ePSM Medical Data Page'!$H$30</definedName>
    <definedName name="Med_billed_amt_female_65_over_curr" hidden="1">'[2]ePSM Medical Data Page'!$H$30</definedName>
    <definedName name="Med_billed_amt_female_65_over_prior" localSheetId="5" hidden="1">'[2]ePSM Medical Data Page'!$K$30</definedName>
    <definedName name="Med_billed_amt_female_65_over_prior" localSheetId="4" hidden="1">'[2]ePSM Medical Data Page'!$K$30</definedName>
    <definedName name="Med_billed_amt_female_65_over_prior" hidden="1">'[2]ePSM Medical Data Page'!$K$30</definedName>
    <definedName name="Med_billed_amt_home_health_curr" localSheetId="5" hidden="1">'[2]ePSM Medical Data Page'!$Z$54</definedName>
    <definedName name="Med_billed_amt_home_health_curr" localSheetId="4" hidden="1">'[2]ePSM Medical Data Page'!$Z$54</definedName>
    <definedName name="Med_billed_amt_home_health_curr" hidden="1">'[2]ePSM Medical Data Page'!$Z$54</definedName>
    <definedName name="Med_billed_amt_home_health_prior" localSheetId="5" hidden="1">'[2]ePSM Medical Data Page'!$AC$54</definedName>
    <definedName name="Med_billed_amt_home_health_prior" localSheetId="4" hidden="1">'[2]ePSM Medical Data Page'!$AC$54</definedName>
    <definedName name="Med_billed_amt_home_health_prior" hidden="1">'[2]ePSM Medical Data Page'!$AC$54</definedName>
    <definedName name="Med_billed_amt_inp_days_curr" localSheetId="5" hidden="1">'[2]ePSM Medical Data Page'!$Z$43</definedName>
    <definedName name="Med_billed_amt_inp_days_curr" localSheetId="4" hidden="1">'[2]ePSM Medical Data Page'!$Z$43</definedName>
    <definedName name="Med_billed_amt_inp_days_curr" hidden="1">'[2]ePSM Medical Data Page'!$Z$43</definedName>
    <definedName name="Med_billed_amt_inp_days_prior" localSheetId="5" hidden="1">'[2]ePSM Medical Data Page'!$AC$43</definedName>
    <definedName name="Med_billed_amt_inp_days_prior" localSheetId="4" hidden="1">'[2]ePSM Medical Data Page'!$AC$43</definedName>
    <definedName name="Med_billed_amt_inp_days_prior" hidden="1">'[2]ePSM Medical Data Page'!$AC$43</definedName>
    <definedName name="Med_billed_amt_inp_surgeries_curr" localSheetId="5" hidden="1">'[2]ePSM Medical Data Page'!$Z$48</definedName>
    <definedName name="Med_billed_amt_inp_surgeries_curr" localSheetId="4" hidden="1">'[2]ePSM Medical Data Page'!$Z$48</definedName>
    <definedName name="Med_billed_amt_inp_surgeries_curr" hidden="1">'[2]ePSM Medical Data Page'!$Z$48</definedName>
    <definedName name="Med_billed_amt_inp_surgeries_prior" localSheetId="5" hidden="1">'[2]ePSM Medical Data Page'!$AC$48</definedName>
    <definedName name="Med_billed_amt_inp_surgeries_prior" localSheetId="4" hidden="1">'[2]ePSM Medical Data Page'!$AC$48</definedName>
    <definedName name="Med_billed_amt_inp_surgeries_prior" hidden="1">'[2]ePSM Medical Data Page'!$AC$48</definedName>
    <definedName name="Med_billed_amt_lab_serv_curr" localSheetId="5" hidden="1">'[2]ePSM Medical Data Page'!$Z$53</definedName>
    <definedName name="Med_billed_amt_lab_serv_curr" localSheetId="4" hidden="1">'[2]ePSM Medical Data Page'!$Z$53</definedName>
    <definedName name="Med_billed_amt_lab_serv_curr" hidden="1">'[2]ePSM Medical Data Page'!$Z$53</definedName>
    <definedName name="Med_billed_amt_lab_serv_prior" localSheetId="5" hidden="1">'[2]ePSM Medical Data Page'!$AC$53</definedName>
    <definedName name="Med_billed_amt_lab_serv_prior" localSheetId="4" hidden="1">'[2]ePSM Medical Data Page'!$AC$53</definedName>
    <definedName name="Med_billed_amt_lab_serv_prior" hidden="1">'[2]ePSM Medical Data Page'!$AC$53</definedName>
    <definedName name="Med_billed_amt_male_0_19_curr" localSheetId="5" hidden="1">'[2]ePSM Medical Data Page'!$H$31</definedName>
    <definedName name="Med_billed_amt_male_0_19_curr" localSheetId="4" hidden="1">'[2]ePSM Medical Data Page'!$H$31</definedName>
    <definedName name="Med_billed_amt_male_0_19_curr" hidden="1">'[2]ePSM Medical Data Page'!$H$31</definedName>
    <definedName name="Med_billed_amt_male_0_19_prior" localSheetId="5" hidden="1">'[2]ePSM Medical Data Page'!$K$31</definedName>
    <definedName name="Med_billed_amt_male_0_19_prior" localSheetId="4" hidden="1">'[2]ePSM Medical Data Page'!$K$31</definedName>
    <definedName name="Med_billed_amt_male_0_19_prior" hidden="1">'[2]ePSM Medical Data Page'!$K$31</definedName>
    <definedName name="Med_billed_amt_male_20_44_curr" localSheetId="5" hidden="1">'[2]ePSM Medical Data Page'!$H$32</definedName>
    <definedName name="Med_billed_amt_male_20_44_curr" localSheetId="4" hidden="1">'[2]ePSM Medical Data Page'!$H$32</definedName>
    <definedName name="Med_billed_amt_male_20_44_curr" hidden="1">'[2]ePSM Medical Data Page'!$H$32</definedName>
    <definedName name="Med_billed_amt_male_20_44_prior" localSheetId="5" hidden="1">'[2]ePSM Medical Data Page'!$K$32</definedName>
    <definedName name="Med_billed_amt_male_20_44_prior" localSheetId="4" hidden="1">'[2]ePSM Medical Data Page'!$K$32</definedName>
    <definedName name="Med_billed_amt_male_20_44_prior" hidden="1">'[2]ePSM Medical Data Page'!$K$32</definedName>
    <definedName name="Med_billed_amt_male_45_64_curr" localSheetId="5" hidden="1">'[2]ePSM Medical Data Page'!$H$33</definedName>
    <definedName name="Med_billed_amt_male_45_64_curr" localSheetId="4" hidden="1">'[2]ePSM Medical Data Page'!$H$33</definedName>
    <definedName name="Med_billed_amt_male_45_64_curr" hidden="1">'[2]ePSM Medical Data Page'!$H$33</definedName>
    <definedName name="Med_billed_amt_male_45_64_prior" localSheetId="5" hidden="1">'[2]ePSM Medical Data Page'!$K$33</definedName>
    <definedName name="Med_billed_amt_male_45_64_prior" localSheetId="4" hidden="1">'[2]ePSM Medical Data Page'!$K$33</definedName>
    <definedName name="Med_billed_amt_male_45_64_prior" hidden="1">'[2]ePSM Medical Data Page'!$K$33</definedName>
    <definedName name="Med_billed_amt_male_65_over_curr" localSheetId="5" hidden="1">'[2]ePSM Medical Data Page'!$H$34</definedName>
    <definedName name="Med_billed_amt_male_65_over_curr" localSheetId="4" hidden="1">'[2]ePSM Medical Data Page'!$H$34</definedName>
    <definedName name="Med_billed_amt_male_65_over_curr" hidden="1">'[2]ePSM Medical Data Page'!$H$34</definedName>
    <definedName name="Med_billed_amt_male_65_over_prior" localSheetId="5" hidden="1">'[2]ePSM Medical Data Page'!$K$34</definedName>
    <definedName name="Med_billed_amt_male_65_over_prior" localSheetId="4" hidden="1">'[2]ePSM Medical Data Page'!$K$34</definedName>
    <definedName name="Med_billed_amt_male_65_over_prior" hidden="1">'[2]ePSM Medical Data Page'!$K$34</definedName>
    <definedName name="Med_billed_amt_med_rx_curr" localSheetId="5" hidden="1">'[2]ePSM Medical Data Page'!$Z$56</definedName>
    <definedName name="Med_billed_amt_med_rx_curr" localSheetId="4" hidden="1">'[2]ePSM Medical Data Page'!$Z$56</definedName>
    <definedName name="Med_billed_amt_med_rx_curr" hidden="1">'[2]ePSM Medical Data Page'!$Z$56</definedName>
    <definedName name="Med_billed_amt_med_rx_prior" localSheetId="5" hidden="1">'[2]ePSM Medical Data Page'!$AC$56</definedName>
    <definedName name="Med_billed_amt_med_rx_prior" localSheetId="4" hidden="1">'[2]ePSM Medical Data Page'!$AC$56</definedName>
    <definedName name="Med_billed_amt_med_rx_prior" hidden="1">'[2]ePSM Medical Data Page'!$AC$56</definedName>
    <definedName name="Med_billed_amt_med_visits_curr" localSheetId="5" hidden="1">'[2]ePSM Medical Data Page'!$Z$51</definedName>
    <definedName name="Med_billed_amt_med_visits_curr" localSheetId="4" hidden="1">'[2]ePSM Medical Data Page'!$Z$51</definedName>
    <definedName name="Med_billed_amt_med_visits_curr" hidden="1">'[2]ePSM Medical Data Page'!$Z$51</definedName>
    <definedName name="Med_billed_amt_med_visits_prior" localSheetId="5" hidden="1">'[2]ePSM Medical Data Page'!$AC$51</definedName>
    <definedName name="Med_billed_amt_med_visits_prior" localSheetId="4" hidden="1">'[2]ePSM Medical Data Page'!$AC$51</definedName>
    <definedName name="Med_billed_amt_med_visits_prior" hidden="1">'[2]ePSM Medical Data Page'!$AC$51</definedName>
    <definedName name="Med_billed_amt_mental_health_curr" localSheetId="5" hidden="1">'[2]ePSM Medical Data Page'!$Z$55</definedName>
    <definedName name="Med_billed_amt_mental_health_curr" localSheetId="4" hidden="1">'[2]ePSM Medical Data Page'!$Z$55</definedName>
    <definedName name="Med_billed_amt_mental_health_curr" hidden="1">'[2]ePSM Medical Data Page'!$Z$55</definedName>
    <definedName name="Med_billed_amt_mental_health_prior" localSheetId="5" hidden="1">'[2]ePSM Medical Data Page'!$AC$55</definedName>
    <definedName name="Med_billed_amt_mental_health_prior" localSheetId="4" hidden="1">'[2]ePSM Medical Data Page'!$AC$55</definedName>
    <definedName name="Med_billed_amt_mental_health_prior" hidden="1">'[2]ePSM Medical Data Page'!$AC$55</definedName>
    <definedName name="Med_billed_amt_misc_med_curr" localSheetId="5" hidden="1">'[2]ePSM Medical Data Page'!$Z$57</definedName>
    <definedName name="Med_billed_amt_misc_med_curr" localSheetId="4" hidden="1">'[2]ePSM Medical Data Page'!$Z$57</definedName>
    <definedName name="Med_billed_amt_misc_med_curr" hidden="1">'[2]ePSM Medical Data Page'!$Z$57</definedName>
    <definedName name="Med_billed_amt_misc_med_prior" localSheetId="5" hidden="1">'[2]ePSM Medical Data Page'!$AC$57</definedName>
    <definedName name="Med_billed_amt_misc_med_prior" localSheetId="4" hidden="1">'[2]ePSM Medical Data Page'!$AC$57</definedName>
    <definedName name="Med_billed_amt_misc_med_prior" hidden="1">'[2]ePSM Medical Data Page'!$AC$57</definedName>
    <definedName name="Med_billed_amt_office_surgeries_curr" localSheetId="5" hidden="1">'[2]ePSM Medical Data Page'!$Z$50</definedName>
    <definedName name="Med_billed_amt_office_surgeries_curr" localSheetId="4" hidden="1">'[2]ePSM Medical Data Page'!$Z$50</definedName>
    <definedName name="Med_billed_amt_office_surgeries_curr" hidden="1">'[2]ePSM Medical Data Page'!$Z$50</definedName>
    <definedName name="Med_billed_amt_office_surgeries_prior" localSheetId="5" hidden="1">'[2]ePSM Medical Data Page'!$AC$50</definedName>
    <definedName name="Med_billed_amt_office_surgeries_prior" localSheetId="4" hidden="1">'[2]ePSM Medical Data Page'!$AC$50</definedName>
    <definedName name="Med_billed_amt_office_surgeries_prior" hidden="1">'[2]ePSM Medical Data Page'!$AC$50</definedName>
    <definedName name="Med_billed_amt_prim_off_visits_curr" localSheetId="5" hidden="1">'[2]ePSM Medical Data Page'!$Z$47</definedName>
    <definedName name="Med_billed_amt_prim_off_visits_curr" localSheetId="4" hidden="1">'[2]ePSM Medical Data Page'!$Z$47</definedName>
    <definedName name="Med_billed_amt_prim_off_visits_curr" hidden="1">'[2]ePSM Medical Data Page'!$Z$47</definedName>
    <definedName name="Med_billed_amt_prim_off_visits_prior" localSheetId="5" hidden="1">'[2]ePSM Medical Data Page'!$AC$47</definedName>
    <definedName name="Med_billed_amt_prim_off_visits_prior" localSheetId="4" hidden="1">'[2]ePSM Medical Data Page'!$AC$47</definedName>
    <definedName name="Med_billed_amt_prim_off_visits_prior" hidden="1">'[2]ePSM Medical Data Page'!$AC$47</definedName>
    <definedName name="Med_billed_amt_prior" localSheetId="5" hidden="1">'[2]ePSM Medical Data Page'!$E$40</definedName>
    <definedName name="Med_billed_amt_prior" localSheetId="4" hidden="1">'[2]ePSM Medical Data Page'!$E$40</definedName>
    <definedName name="Med_billed_amt_prior" hidden="1">'[2]ePSM Medical Data Page'!$E$40</definedName>
    <definedName name="Med_billed_amt_rad_serv_curr" localSheetId="5" hidden="1">'[2]ePSM Medical Data Page'!$Z$52</definedName>
    <definedName name="Med_billed_amt_rad_serv_curr" localSheetId="4" hidden="1">'[2]ePSM Medical Data Page'!$Z$52</definedName>
    <definedName name="Med_billed_amt_rad_serv_curr" hidden="1">'[2]ePSM Medical Data Page'!$Z$52</definedName>
    <definedName name="Med_billed_amt_rad_serv_prior" localSheetId="5" hidden="1">'[2]ePSM Medical Data Page'!$AC$52</definedName>
    <definedName name="Med_billed_amt_rad_serv_prior" localSheetId="4" hidden="1">'[2]ePSM Medical Data Page'!$AC$52</definedName>
    <definedName name="Med_billed_amt_rad_serv_prior" hidden="1">'[2]ePSM Medical Data Page'!$AC$52</definedName>
    <definedName name="Med_billed_amt_spec_office_visits_curr" localSheetId="5" hidden="1">'[2]ePSM Medical Data Page'!$Z$46</definedName>
    <definedName name="Med_billed_amt_spec_office_visits_curr" localSheetId="4" hidden="1">'[2]ePSM Medical Data Page'!$Z$46</definedName>
    <definedName name="Med_billed_amt_spec_office_visits_curr" hidden="1">'[2]ePSM Medical Data Page'!$Z$46</definedName>
    <definedName name="Med_billed_amt_spec_office_visits_prior" localSheetId="5" hidden="1">'[2]ePSM Medical Data Page'!$AC$46</definedName>
    <definedName name="Med_billed_amt_spec_office_visits_prior" localSheetId="4" hidden="1">'[2]ePSM Medical Data Page'!$AC$46</definedName>
    <definedName name="Med_billed_amt_spec_office_visits_prior" hidden="1">'[2]ePSM Medical Data Page'!$AC$46</definedName>
    <definedName name="Med_billed_amt_unknown_0_19_curr" localSheetId="5" hidden="1">'[2]ePSM Medical Data Page'!$H$35</definedName>
    <definedName name="Med_billed_amt_unknown_0_19_curr" localSheetId="4" hidden="1">'[2]ePSM Medical Data Page'!$H$35</definedName>
    <definedName name="Med_billed_amt_unknown_0_19_curr" hidden="1">'[2]ePSM Medical Data Page'!$H$35</definedName>
    <definedName name="Med_billed_amt_unknown_0_19_prior" localSheetId="5" hidden="1">'[2]ePSM Medical Data Page'!$K$35</definedName>
    <definedName name="Med_billed_amt_unknown_0_19_prior" localSheetId="4" hidden="1">'[2]ePSM Medical Data Page'!$K$35</definedName>
    <definedName name="Med_billed_amt_unknown_0_19_prior" hidden="1">'[2]ePSM Medical Data Page'!$K$35</definedName>
    <definedName name="Med_billed_amt_unknown_20_44_curr" localSheetId="5" hidden="1">'[2]ePSM Medical Data Page'!$H$36</definedName>
    <definedName name="Med_billed_amt_unknown_20_44_curr" localSheetId="4" hidden="1">'[2]ePSM Medical Data Page'!$H$36</definedName>
    <definedName name="Med_billed_amt_unknown_20_44_curr" hidden="1">'[2]ePSM Medical Data Page'!$H$36</definedName>
    <definedName name="Med_billed_amt_unknown_20_44_prior" localSheetId="5" hidden="1">'[2]ePSM Medical Data Page'!$K$36</definedName>
    <definedName name="Med_billed_amt_unknown_20_44_prior" localSheetId="4" hidden="1">'[2]ePSM Medical Data Page'!$K$36</definedName>
    <definedName name="Med_billed_amt_unknown_20_44_prior" hidden="1">'[2]ePSM Medical Data Page'!$K$36</definedName>
    <definedName name="Med_billed_amt_unknown_45_64_curr" localSheetId="5" hidden="1">'[2]ePSM Medical Data Page'!$H$37</definedName>
    <definedName name="Med_billed_amt_unknown_45_64_curr" localSheetId="4" hidden="1">'[2]ePSM Medical Data Page'!$H$37</definedName>
    <definedName name="Med_billed_amt_unknown_45_64_curr" hidden="1">'[2]ePSM Medical Data Page'!$H$37</definedName>
    <definedName name="Med_billed_amt_unknown_45_64_prior" localSheetId="5" hidden="1">'[2]ePSM Medical Data Page'!$K$37</definedName>
    <definedName name="Med_billed_amt_unknown_45_64_prior" localSheetId="4" hidden="1">'[2]ePSM Medical Data Page'!$K$37</definedName>
    <definedName name="Med_billed_amt_unknown_45_64_prior" hidden="1">'[2]ePSM Medical Data Page'!$K$37</definedName>
    <definedName name="Med_billed_amt_unknown_65_over_curr" localSheetId="5" hidden="1">'[2]ePSM Medical Data Page'!$H$38</definedName>
    <definedName name="Med_billed_amt_unknown_65_over_curr" localSheetId="4" hidden="1">'[2]ePSM Medical Data Page'!$H$38</definedName>
    <definedName name="Med_billed_amt_unknown_65_over_curr" hidden="1">'[2]ePSM Medical Data Page'!$H$38</definedName>
    <definedName name="Med_billed_amt_unknown_65_over_prior" localSheetId="5" hidden="1">'[2]ePSM Medical Data Page'!$K$38</definedName>
    <definedName name="Med_billed_amt_unknown_65_over_prior" localSheetId="4" hidden="1">'[2]ePSM Medical Data Page'!$K$38</definedName>
    <definedName name="Med_billed_amt_unknown_65_over_prior" hidden="1">'[2]ePSM Medical Data Page'!$K$38</definedName>
    <definedName name="Med_billed_encounter_lab_rad_curr" localSheetId="5" hidden="1">'[2]ePSM Medical Data Page'!$Z$60</definedName>
    <definedName name="Med_billed_encounter_lab_rad_curr" localSheetId="4" hidden="1">'[2]ePSM Medical Data Page'!$Z$60</definedName>
    <definedName name="Med_billed_encounter_lab_rad_curr" hidden="1">'[2]ePSM Medical Data Page'!$Z$60</definedName>
    <definedName name="Med_billed_encounter_lab_rad_prior" localSheetId="5" hidden="1">'[2]ePSM Medical Data Page'!$AC$60</definedName>
    <definedName name="Med_billed_encounter_lab_rad_prior" localSheetId="4" hidden="1">'[2]ePSM Medical Data Page'!$AC$60</definedName>
    <definedName name="Med_billed_encounter_lab_rad_prior" hidden="1">'[2]ePSM Medical Data Page'!$AC$60</definedName>
    <definedName name="Med_billed_encounter_other_curr" localSheetId="5" hidden="1">'[2]ePSM Medical Data Page'!$Z$61</definedName>
    <definedName name="Med_billed_encounter_other_curr" localSheetId="4" hidden="1">'[2]ePSM Medical Data Page'!$Z$61</definedName>
    <definedName name="Med_billed_encounter_other_curr" hidden="1">'[2]ePSM Medical Data Page'!$Z$61</definedName>
    <definedName name="Med_billed_encounter_other_prior" localSheetId="5" hidden="1">'[2]ePSM Medical Data Page'!$AC$61</definedName>
    <definedName name="Med_billed_encounter_other_prior" localSheetId="4" hidden="1">'[2]ePSM Medical Data Page'!$AC$61</definedName>
    <definedName name="Med_billed_encounter_other_prior" hidden="1">'[2]ePSM Medical Data Page'!$AC$61</definedName>
    <definedName name="Med_billed_encounter_prim_phys_curr" localSheetId="5" hidden="1">'[2]ePSM Medical Data Page'!$Z$58</definedName>
    <definedName name="Med_billed_encounter_prim_phys_curr" localSheetId="4" hidden="1">'[2]ePSM Medical Data Page'!$Z$58</definedName>
    <definedName name="Med_billed_encounter_prim_phys_curr" hidden="1">'[2]ePSM Medical Data Page'!$Z$58</definedName>
    <definedName name="Med_billed_encounter_prim_phys_prior" localSheetId="5" hidden="1">'[2]ePSM Medical Data Page'!$AC$58</definedName>
    <definedName name="Med_billed_encounter_prim_phys_prior" localSheetId="4" hidden="1">'[2]ePSM Medical Data Page'!$AC$58</definedName>
    <definedName name="Med_billed_encounter_prim_phys_prior" hidden="1">'[2]ePSM Medical Data Page'!$AC$58</definedName>
    <definedName name="Med_billed_encounter_spec_phys_curr" localSheetId="5" hidden="1">'[2]ePSM Medical Data Page'!$Z$59</definedName>
    <definedName name="Med_billed_encounter_spec_phys_curr" localSheetId="4" hidden="1">'[2]ePSM Medical Data Page'!$Z$59</definedName>
    <definedName name="Med_billed_encounter_spec_phys_curr" hidden="1">'[2]ePSM Medical Data Page'!$Z$59</definedName>
    <definedName name="Med_billed_encounter_spec_phys_prior" localSheetId="5" hidden="1">'[2]ePSM Medical Data Page'!$AC$59</definedName>
    <definedName name="Med_billed_encounter_spec_phys_prior" localSheetId="4" hidden="1">'[2]ePSM Medical Data Page'!$AC$59</definedName>
    <definedName name="Med_billed_encounter_spec_phys_prior" hidden="1">'[2]ePSM Medical Data Page'!$AC$59</definedName>
    <definedName name="Med_billed_other_curr" localSheetId="5" hidden="1">'[2]ePSM Medical Data Page'!$Z$62</definedName>
    <definedName name="Med_billed_other_curr" localSheetId="4" hidden="1">'[2]ePSM Medical Data Page'!$Z$62</definedName>
    <definedName name="Med_billed_other_curr" hidden="1">'[2]ePSM Medical Data Page'!$Z$62</definedName>
    <definedName name="Med_billed_other_prior" localSheetId="5" hidden="1">'[2]ePSM Medical Data Page'!$AC$62</definedName>
    <definedName name="Med_billed_other_prior" localSheetId="4" hidden="1">'[2]ePSM Medical Data Page'!$AC$62</definedName>
    <definedName name="Med_billed_other_prior" hidden="1">'[2]ePSM Medical Data Page'!$AC$62</definedName>
    <definedName name="Med_Catastrophic_Current_Home" localSheetId="5" hidden="1">'[2]Med Cat - Curr page'!$A$1</definedName>
    <definedName name="Med_Catastrophic_Current_Home" localSheetId="4" hidden="1">'[2]Med Cat - Curr page'!$A$1</definedName>
    <definedName name="Med_Catastrophic_Current_Home" hidden="1">'[2]Med Cat - Curr page'!$A$1</definedName>
    <definedName name="Med_Catastrophic_Prior_Home" localSheetId="5" hidden="1">'[2]Med Cat - Prior page'!$A$1</definedName>
    <definedName name="Med_Catastrophic_Prior_Home" localSheetId="4" hidden="1">'[2]Med Cat - Prior page'!$A$1</definedName>
    <definedName name="Med_Catastrophic_Prior_Home" hidden="1">'[2]Med Cat - Prior page'!$A$1</definedName>
    <definedName name="Med_claim_count_above_threshold_curr" localSheetId="5" hidden="1">'[2]ePSM Medical Data Page'!$B$14</definedName>
    <definedName name="Med_claim_count_above_threshold_curr" localSheetId="4" hidden="1">'[2]ePSM Medical Data Page'!$B$14</definedName>
    <definedName name="Med_claim_count_above_threshold_curr" hidden="1">'[2]ePSM Medical Data Page'!$B$14</definedName>
    <definedName name="Med_claim_count_above_threshold_prior" localSheetId="5" hidden="1">'[2]ePSM Medical Data Page'!$E$14</definedName>
    <definedName name="Med_claim_count_above_threshold_prior" localSheetId="4" hidden="1">'[2]ePSM Medical Data Page'!$E$14</definedName>
    <definedName name="Med_claim_count_above_threshold_prior" hidden="1">'[2]ePSM Medical Data Page'!$E$14</definedName>
    <definedName name="Med_claim_count_curr" localSheetId="5" hidden="1">'[2]ePSM Medical Data Page'!$B$13</definedName>
    <definedName name="Med_claim_count_curr" localSheetId="4" hidden="1">'[2]ePSM Medical Data Page'!$B$13</definedName>
    <definedName name="Med_claim_count_curr" hidden="1">'[2]ePSM Medical Data Page'!$B$13</definedName>
    <definedName name="Med_claim_count_female_0_19_curr" localSheetId="5" hidden="1">'[2]ePSM Medical Data Page'!$H$3</definedName>
    <definedName name="Med_claim_count_female_0_19_curr" localSheetId="4" hidden="1">'[2]ePSM Medical Data Page'!$H$3</definedName>
    <definedName name="Med_claim_count_female_0_19_curr" hidden="1">'[2]ePSM Medical Data Page'!$H$3</definedName>
    <definedName name="Med_claim_count_female_0_19_prior" localSheetId="5" hidden="1">'[2]ePSM Medical Data Page'!$K$3</definedName>
    <definedName name="Med_claim_count_female_0_19_prior" localSheetId="4" hidden="1">'[2]ePSM Medical Data Page'!$K$3</definedName>
    <definedName name="Med_claim_count_female_0_19_prior" hidden="1">'[2]ePSM Medical Data Page'!$K$3</definedName>
    <definedName name="Med_claim_count_female_20_44_curr" localSheetId="5" hidden="1">'[2]ePSM Medical Data Page'!$H$5</definedName>
    <definedName name="Med_claim_count_female_20_44_curr" localSheetId="4" hidden="1">'[2]ePSM Medical Data Page'!$H$5</definedName>
    <definedName name="Med_claim_count_female_20_44_curr" hidden="1">'[2]ePSM Medical Data Page'!$H$5</definedName>
    <definedName name="Med_claim_count_female_20_44_prior" localSheetId="5" hidden="1">'[2]ePSM Medical Data Page'!$K$5</definedName>
    <definedName name="Med_claim_count_female_20_44_prior" localSheetId="4" hidden="1">'[2]ePSM Medical Data Page'!$K$5</definedName>
    <definedName name="Med_claim_count_female_20_44_prior" hidden="1">'[2]ePSM Medical Data Page'!$K$5</definedName>
    <definedName name="Med_claim_count_female_45_64_curr" localSheetId="5" hidden="1">'[2]ePSM Medical Data Page'!$H$7</definedName>
    <definedName name="Med_claim_count_female_45_64_curr" localSheetId="4" hidden="1">'[2]ePSM Medical Data Page'!$H$7</definedName>
    <definedName name="Med_claim_count_female_45_64_curr" hidden="1">'[2]ePSM Medical Data Page'!$H$7</definedName>
    <definedName name="Med_claim_count_female_45_64_prior" localSheetId="5" hidden="1">'[2]ePSM Medical Data Page'!$K$7</definedName>
    <definedName name="Med_claim_count_female_45_64_prior" localSheetId="4" hidden="1">'[2]ePSM Medical Data Page'!$K$7</definedName>
    <definedName name="Med_claim_count_female_45_64_prior" hidden="1">'[2]ePSM Medical Data Page'!$K$7</definedName>
    <definedName name="Med_claim_count_female_65_over_curr" localSheetId="5" hidden="1">'[2]ePSM Medical Data Page'!$H$9</definedName>
    <definedName name="Med_claim_count_female_65_over_curr" localSheetId="4" hidden="1">'[2]ePSM Medical Data Page'!$H$9</definedName>
    <definedName name="Med_claim_count_female_65_over_curr" hidden="1">'[2]ePSM Medical Data Page'!$H$9</definedName>
    <definedName name="Med_claim_count_female_65_over_prior" localSheetId="5" hidden="1">'[2]ePSM Medical Data Page'!$K$9</definedName>
    <definedName name="Med_claim_count_female_65_over_prior" localSheetId="4" hidden="1">'[2]ePSM Medical Data Page'!$K$9</definedName>
    <definedName name="Med_claim_count_female_65_over_prior" hidden="1">'[2]ePSM Medical Data Page'!$K$9</definedName>
    <definedName name="Med_claim_count_male_0_19_curr" localSheetId="5" hidden="1">'[2]ePSM Medical Data Page'!$H$11</definedName>
    <definedName name="Med_claim_count_male_0_19_curr" localSheetId="4" hidden="1">'[2]ePSM Medical Data Page'!$H$11</definedName>
    <definedName name="Med_claim_count_male_0_19_curr" hidden="1">'[2]ePSM Medical Data Page'!$H$11</definedName>
    <definedName name="Med_claim_count_male_0_19_prior" localSheetId="5" hidden="1">'[2]ePSM Medical Data Page'!$K$11</definedName>
    <definedName name="Med_claim_count_male_0_19_prior" localSheetId="4" hidden="1">'[2]ePSM Medical Data Page'!$K$11</definedName>
    <definedName name="Med_claim_count_male_0_19_prior" hidden="1">'[2]ePSM Medical Data Page'!$K$11</definedName>
    <definedName name="Med_claim_count_male_20_44_curr" localSheetId="5" hidden="1">'[2]ePSM Medical Data Page'!$H$13</definedName>
    <definedName name="Med_claim_count_male_20_44_curr" localSheetId="4" hidden="1">'[2]ePSM Medical Data Page'!$H$13</definedName>
    <definedName name="Med_claim_count_male_20_44_curr" hidden="1">'[2]ePSM Medical Data Page'!$H$13</definedName>
    <definedName name="Med_claim_count_male_20_44_prior" localSheetId="5" hidden="1">'[2]ePSM Medical Data Page'!$K$13</definedName>
    <definedName name="Med_claim_count_male_20_44_prior" localSheetId="4" hidden="1">'[2]ePSM Medical Data Page'!$K$13</definedName>
    <definedName name="Med_claim_count_male_20_44_prior" hidden="1">'[2]ePSM Medical Data Page'!$K$13</definedName>
    <definedName name="Med_claim_count_male_45_64_curr" localSheetId="5" hidden="1">'[2]ePSM Medical Data Page'!$H$15</definedName>
    <definedName name="Med_claim_count_male_45_64_curr" localSheetId="4" hidden="1">'[2]ePSM Medical Data Page'!$H$15</definedName>
    <definedName name="Med_claim_count_male_45_64_curr" hidden="1">'[2]ePSM Medical Data Page'!$H$15</definedName>
    <definedName name="Med_claim_count_male_45_64_prior" localSheetId="5" hidden="1">'[2]ePSM Medical Data Page'!$K$15</definedName>
    <definedName name="Med_claim_count_male_45_64_prior" localSheetId="4" hidden="1">'[2]ePSM Medical Data Page'!$K$15</definedName>
    <definedName name="Med_claim_count_male_45_64_prior" hidden="1">'[2]ePSM Medical Data Page'!$K$15</definedName>
    <definedName name="Med_claim_count_male_65_over_curr" localSheetId="5" hidden="1">'[2]ePSM Medical Data Page'!$H$17</definedName>
    <definedName name="Med_claim_count_male_65_over_curr" localSheetId="4" hidden="1">'[2]ePSM Medical Data Page'!$H$17</definedName>
    <definedName name="Med_claim_count_male_65_over_curr" hidden="1">'[2]ePSM Medical Data Page'!$H$17</definedName>
    <definedName name="Med_claim_count_male_65_over_prior" localSheetId="5" hidden="1">'[2]ePSM Medical Data Page'!$K$17</definedName>
    <definedName name="Med_claim_count_male_65_over_prior" localSheetId="4" hidden="1">'[2]ePSM Medical Data Page'!$K$17</definedName>
    <definedName name="Med_claim_count_male_65_over_prior" hidden="1">'[2]ePSM Medical Data Page'!$K$17</definedName>
    <definedName name="Med_claim_count_prior" localSheetId="5" hidden="1">'[2]ePSM Medical Data Page'!$E$13</definedName>
    <definedName name="Med_claim_count_prior" localSheetId="4" hidden="1">'[2]ePSM Medical Data Page'!$E$13</definedName>
    <definedName name="Med_claim_count_prior" hidden="1">'[2]ePSM Medical Data Page'!$E$13</definedName>
    <definedName name="Med_claim_count_unknown_0_19_curr" localSheetId="5" hidden="1">'[2]ePSM Medical Data Page'!$H$19</definedName>
    <definedName name="Med_claim_count_unknown_0_19_curr" localSheetId="4" hidden="1">'[2]ePSM Medical Data Page'!$H$19</definedName>
    <definedName name="Med_claim_count_unknown_0_19_curr" hidden="1">'[2]ePSM Medical Data Page'!$H$19</definedName>
    <definedName name="Med_claim_count_unknown_0_19_prior" localSheetId="5" hidden="1">'[2]ePSM Medical Data Page'!$K$19</definedName>
    <definedName name="Med_claim_count_unknown_0_19_prior" localSheetId="4" hidden="1">'[2]ePSM Medical Data Page'!$K$19</definedName>
    <definedName name="Med_claim_count_unknown_0_19_prior" hidden="1">'[2]ePSM Medical Data Page'!$K$19</definedName>
    <definedName name="Med_claim_count_unknown_20_44_curr" localSheetId="5" hidden="1">'[2]ePSM Medical Data Page'!$H$21</definedName>
    <definedName name="Med_claim_count_unknown_20_44_curr" localSheetId="4" hidden="1">'[2]ePSM Medical Data Page'!$H$21</definedName>
    <definedName name="Med_claim_count_unknown_20_44_curr" hidden="1">'[2]ePSM Medical Data Page'!$H$21</definedName>
    <definedName name="Med_claim_count_unknown_20_44_prior" localSheetId="5" hidden="1">'[2]ePSM Medical Data Page'!$K$21</definedName>
    <definedName name="Med_claim_count_unknown_20_44_prior" localSheetId="4" hidden="1">'[2]ePSM Medical Data Page'!$K$21</definedName>
    <definedName name="Med_claim_count_unknown_20_44_prior" hidden="1">'[2]ePSM Medical Data Page'!$K$21</definedName>
    <definedName name="Med_claim_count_unknown_45_64_curr" localSheetId="5" hidden="1">'[2]ePSM Medical Data Page'!$H$23</definedName>
    <definedName name="Med_claim_count_unknown_45_64_curr" localSheetId="4" hidden="1">'[2]ePSM Medical Data Page'!$H$23</definedName>
    <definedName name="Med_claim_count_unknown_45_64_curr" hidden="1">'[2]ePSM Medical Data Page'!$H$23</definedName>
    <definedName name="Med_claim_count_unknown_45_64_prior" localSheetId="5" hidden="1">'[2]ePSM Medical Data Page'!$K$23</definedName>
    <definedName name="Med_claim_count_unknown_45_64_prior" localSheetId="4" hidden="1">'[2]ePSM Medical Data Page'!$K$23</definedName>
    <definedName name="Med_claim_count_unknown_45_64_prior" hidden="1">'[2]ePSM Medical Data Page'!$K$23</definedName>
    <definedName name="Med_claim_count_unknown_65_over_curr" localSheetId="5" hidden="1">'[2]ePSM Medical Data Page'!$H$25</definedName>
    <definedName name="Med_claim_count_unknown_65_over_curr" localSheetId="4" hidden="1">'[2]ePSM Medical Data Page'!$H$25</definedName>
    <definedName name="Med_claim_count_unknown_65_over_curr" hidden="1">'[2]ePSM Medical Data Page'!$H$25</definedName>
    <definedName name="Med_claim_count_unknown_65_over_prior" localSheetId="5" hidden="1">'[2]ePSM Medical Data Page'!$K$25</definedName>
    <definedName name="Med_claim_count_unknown_65_over_prior" localSheetId="4" hidden="1">'[2]ePSM Medical Data Page'!$K$25</definedName>
    <definedName name="Med_claim_count_unknown_65_over_prior" hidden="1">'[2]ePSM Medical Data Page'!$K$25</definedName>
    <definedName name="Med_cob_amt_curr" localSheetId="5" hidden="1">'[2]ePSM Medical Data Page'!$B$23</definedName>
    <definedName name="Med_cob_amt_curr" localSheetId="4" hidden="1">'[2]ePSM Medical Data Page'!$B$23</definedName>
    <definedName name="Med_cob_amt_curr" hidden="1">'[2]ePSM Medical Data Page'!$B$23</definedName>
    <definedName name="Med_cob_amt_prior" localSheetId="5" hidden="1">'[2]ePSM Medical Data Page'!$E$23</definedName>
    <definedName name="Med_cob_amt_prior" localSheetId="4" hidden="1">'[2]ePSM Medical Data Page'!$E$23</definedName>
    <definedName name="Med_cob_amt_prior" hidden="1">'[2]ePSM Medical Data Page'!$E$23</definedName>
    <definedName name="Med_coinsurance_amt_curr" localSheetId="5" hidden="1">'[2]ePSM Medical Data Page'!$B$26</definedName>
    <definedName name="Med_coinsurance_amt_curr" localSheetId="4" hidden="1">'[2]ePSM Medical Data Page'!$B$26</definedName>
    <definedName name="Med_coinsurance_amt_curr" hidden="1">'[2]ePSM Medical Data Page'!$B$26</definedName>
    <definedName name="Med_coinsurance_amt_prior" localSheetId="5" hidden="1">'[2]ePSM Medical Data Page'!$E$26</definedName>
    <definedName name="Med_coinsurance_amt_prior" localSheetId="4" hidden="1">'[2]ePSM Medical Data Page'!$E$26</definedName>
    <definedName name="Med_coinsurance_amt_prior" hidden="1">'[2]ePSM Medical Data Page'!$E$26</definedName>
    <definedName name="Med_copay_amt_curr" localSheetId="5" hidden="1">'[2]ePSM Medical Data Page'!$B$25</definedName>
    <definedName name="Med_copay_amt_curr" localSheetId="4" hidden="1">'[2]ePSM Medical Data Page'!$B$25</definedName>
    <definedName name="Med_copay_amt_curr" hidden="1">'[2]ePSM Medical Data Page'!$B$25</definedName>
    <definedName name="Med_copay_amt_prior" localSheetId="5" hidden="1">'[2]ePSM Medical Data Page'!$E$25</definedName>
    <definedName name="Med_copay_amt_prior" localSheetId="4" hidden="1">'[2]ePSM Medical Data Page'!$E$25</definedName>
    <definedName name="Med_copay_amt_prior" hidden="1">'[2]ePSM Medical Data Page'!$E$25</definedName>
    <definedName name="Med_Cost_Rows8_19_Range" localSheetId="5" hidden="1">'[2]Cost Sharing Medical page'!$A$8:$IV$19</definedName>
    <definedName name="Med_Cost_Rows8_19_Range" localSheetId="4" hidden="1">'[2]Cost Sharing Medical page'!$A$8:$IV$19</definedName>
    <definedName name="Med_Cost_Rows8_19_Range" hidden="1">'[2]Cost Sharing Medical page'!$A$8:$IV$19</definedName>
    <definedName name="Med_Cost_Sharing_Medical_Range" localSheetId="5" hidden="1">'[2]Cost Sharing Medical page'!$A$1:$H$32</definedName>
    <definedName name="Med_Cost_Sharing_Medical_Range" localSheetId="4" hidden="1">'[2]Cost Sharing Medical page'!$A$1:$H$32</definedName>
    <definedName name="Med_Cost_Sharing_Medical_Range" hidden="1">'[2]Cost Sharing Medical page'!$A$1:$H$32</definedName>
    <definedName name="med_cost_space_range1" localSheetId="5" hidden="1">'[2]Cost Sharing Medical page'!$F$7:$F$23</definedName>
    <definedName name="med_cost_space_range1" localSheetId="4" hidden="1">'[2]Cost Sharing Medical page'!$F$7:$F$23</definedName>
    <definedName name="med_cost_space_range1" hidden="1">'[2]Cost Sharing Medical page'!$F$7:$F$23</definedName>
    <definedName name="med_cost_space_range2" localSheetId="5" hidden="1">'[2]Cost Sharing Medical page'!$B$31</definedName>
    <definedName name="med_cost_space_range2" localSheetId="4" hidden="1">'[2]Cost Sharing Medical page'!$B$31</definedName>
    <definedName name="med_cost_space_range2" hidden="1">'[2]Cost Sharing Medical page'!$B$31</definedName>
    <definedName name="Med_count_amb_surgeries_curr" localSheetId="5" hidden="1">'[2]ePSM Medical Data Page'!$Z$16</definedName>
    <definedName name="Med_count_amb_surgeries_curr" localSheetId="4" hidden="1">'[2]ePSM Medical Data Page'!$Z$16</definedName>
    <definedName name="Med_count_amb_surgeries_curr" hidden="1">'[2]ePSM Medical Data Page'!$Z$16</definedName>
    <definedName name="Med_count_amb_surgeries_prior" localSheetId="5" hidden="1">'[2]ePSM Medical Data Page'!$AC$16</definedName>
    <definedName name="Med_count_amb_surgeries_prior" localSheetId="4" hidden="1">'[2]ePSM Medical Data Page'!$AC$16</definedName>
    <definedName name="Med_count_amb_surgeries_prior" hidden="1">'[2]ePSM Medical Data Page'!$AC$16</definedName>
    <definedName name="Med_count_amb_visits_curr" localSheetId="5" hidden="1">'[2]ePSM Medical Data Page'!$Z$6</definedName>
    <definedName name="Med_count_amb_visits_curr" localSheetId="4" hidden="1">'[2]ePSM Medical Data Page'!$Z$6</definedName>
    <definedName name="Med_count_amb_visits_curr" hidden="1">'[2]ePSM Medical Data Page'!$Z$6</definedName>
    <definedName name="Med_count_amb_visits_prior" localSheetId="5" hidden="1">'[2]ePSM Medical Data Page'!$AC$6</definedName>
    <definedName name="Med_count_amb_visits_prior" localSheetId="4" hidden="1">'[2]ePSM Medical Data Page'!$AC$6</definedName>
    <definedName name="Med_count_amb_visits_prior" hidden="1">'[2]ePSM Medical Data Page'!$AC$6</definedName>
    <definedName name="Med_count_encounter_lab_rad_curr" localSheetId="5" hidden="1">'[2]ePSM Medical Data Page'!$Z$38</definedName>
    <definedName name="Med_count_encounter_lab_rad_curr" localSheetId="4" hidden="1">'[2]ePSM Medical Data Page'!$Z$38</definedName>
    <definedName name="Med_count_encounter_lab_rad_curr" hidden="1">'[2]ePSM Medical Data Page'!$Z$38</definedName>
    <definedName name="Med_count_encounter_lab_rad_prior" localSheetId="5" hidden="1">'[2]ePSM Medical Data Page'!$AC$38</definedName>
    <definedName name="Med_count_encounter_lab_rad_prior" localSheetId="4" hidden="1">'[2]ePSM Medical Data Page'!$AC$38</definedName>
    <definedName name="Med_count_encounter_lab_rad_prior" hidden="1">'[2]ePSM Medical Data Page'!$AC$38</definedName>
    <definedName name="Med_count_encounter_other_curr" localSheetId="5" hidden="1">'[2]ePSM Medical Data Page'!$Z$40</definedName>
    <definedName name="Med_count_encounter_other_curr" localSheetId="4" hidden="1">'[2]ePSM Medical Data Page'!$Z$40</definedName>
    <definedName name="Med_count_encounter_other_curr" hidden="1">'[2]ePSM Medical Data Page'!$Z$40</definedName>
    <definedName name="Med_count_encounter_other_prior" localSheetId="5" hidden="1">'[2]ePSM Medical Data Page'!$AC$40</definedName>
    <definedName name="Med_count_encounter_other_prior" localSheetId="4" hidden="1">'[2]ePSM Medical Data Page'!$AC$40</definedName>
    <definedName name="Med_count_encounter_other_prior" hidden="1">'[2]ePSM Medical Data Page'!$AC$40</definedName>
    <definedName name="Med_count_encounter_prim_phys_curr" localSheetId="5" hidden="1">'[2]ePSM Medical Data Page'!$Z$34</definedName>
    <definedName name="Med_count_encounter_prim_phys_curr" localSheetId="4" hidden="1">'[2]ePSM Medical Data Page'!$Z$34</definedName>
    <definedName name="Med_count_encounter_prim_phys_curr" hidden="1">'[2]ePSM Medical Data Page'!$Z$34</definedName>
    <definedName name="Med_count_encounter_prim_phys_prior" localSheetId="5" hidden="1">'[2]ePSM Medical Data Page'!$AC$34</definedName>
    <definedName name="Med_count_encounter_prim_phys_prior" localSheetId="4" hidden="1">'[2]ePSM Medical Data Page'!$AC$34</definedName>
    <definedName name="Med_count_encounter_prim_phys_prior" hidden="1">'[2]ePSM Medical Data Page'!$AC$34</definedName>
    <definedName name="Med_count_encounter_spec_phys_curr" localSheetId="5" hidden="1">'[2]ePSM Medical Data Page'!$Z$36</definedName>
    <definedName name="Med_count_encounter_spec_phys_curr" localSheetId="4" hidden="1">'[2]ePSM Medical Data Page'!$Z$36</definedName>
    <definedName name="Med_count_encounter_spec_phys_curr" hidden="1">'[2]ePSM Medical Data Page'!$Z$36</definedName>
    <definedName name="Med_count_encounter_spec_phys_prior" localSheetId="5" hidden="1">'[2]ePSM Medical Data Page'!$AC$36</definedName>
    <definedName name="Med_count_encounter_spec_phys_prior" localSheetId="4" hidden="1">'[2]ePSM Medical Data Page'!$AC$36</definedName>
    <definedName name="Med_count_encounter_spec_phys_prior" hidden="1">'[2]ePSM Medical Data Page'!$AC$36</definedName>
    <definedName name="Med_count_er_visits_curr" localSheetId="5" hidden="1">'[2]ePSM Medical Data Page'!$Z$8</definedName>
    <definedName name="Med_count_er_visits_curr" localSheetId="4" hidden="1">'[2]ePSM Medical Data Page'!$Z$8</definedName>
    <definedName name="Med_count_er_visits_curr" hidden="1">'[2]ePSM Medical Data Page'!$Z$8</definedName>
    <definedName name="Med_count_er_visits_prior" localSheetId="5" hidden="1">'[2]ePSM Medical Data Page'!$AC$8</definedName>
    <definedName name="Med_count_er_visits_prior" localSheetId="4" hidden="1">'[2]ePSM Medical Data Page'!$AC$8</definedName>
    <definedName name="Med_count_er_visits_prior" hidden="1">'[2]ePSM Medical Data Page'!$AC$8</definedName>
    <definedName name="Med_count_home_health_curr" localSheetId="5" hidden="1">'[2]ePSM Medical Data Page'!$Z$26</definedName>
    <definedName name="Med_count_home_health_curr" localSheetId="4" hidden="1">'[2]ePSM Medical Data Page'!$Z$26</definedName>
    <definedName name="Med_count_home_health_curr" hidden="1">'[2]ePSM Medical Data Page'!$Z$26</definedName>
    <definedName name="Med_count_home_health_prior" localSheetId="5" hidden="1">'[2]ePSM Medical Data Page'!$AC$26</definedName>
    <definedName name="Med_count_home_health_prior" localSheetId="4" hidden="1">'[2]ePSM Medical Data Page'!$AC$26</definedName>
    <definedName name="Med_count_home_health_prior" hidden="1">'[2]ePSM Medical Data Page'!$AC$26</definedName>
    <definedName name="Med_count_inp_days_curr" localSheetId="5" hidden="1">'[2]ePSM Medical Data Page'!$Z$4</definedName>
    <definedName name="Med_count_inp_days_curr" localSheetId="4" hidden="1">'[2]ePSM Medical Data Page'!$Z$4</definedName>
    <definedName name="Med_count_inp_days_curr" hidden="1">'[2]ePSM Medical Data Page'!$Z$4</definedName>
    <definedName name="Med_count_inp_days_prior" localSheetId="5" hidden="1">'[2]ePSM Medical Data Page'!$AC$4</definedName>
    <definedName name="Med_count_inp_days_prior" localSheetId="4" hidden="1">'[2]ePSM Medical Data Page'!$AC$4</definedName>
    <definedName name="Med_count_inp_days_prior" hidden="1">'[2]ePSM Medical Data Page'!$AC$4</definedName>
    <definedName name="Med_count_inp_surgeries_curr" localSheetId="5" hidden="1">'[2]ePSM Medical Data Page'!$Z$14</definedName>
    <definedName name="Med_count_inp_surgeries_curr" localSheetId="4" hidden="1">'[2]ePSM Medical Data Page'!$Z$14</definedName>
    <definedName name="Med_count_inp_surgeries_curr" hidden="1">'[2]ePSM Medical Data Page'!$Z$14</definedName>
    <definedName name="Med_count_inp_surgeries_prior" localSheetId="5" hidden="1">'[2]ePSM Medical Data Page'!$AC$14</definedName>
    <definedName name="Med_count_inp_surgeries_prior" localSheetId="4" hidden="1">'[2]ePSM Medical Data Page'!$AC$14</definedName>
    <definedName name="Med_count_inp_surgeries_prior" hidden="1">'[2]ePSM Medical Data Page'!$AC$14</definedName>
    <definedName name="Med_count_lab_serv_curr" localSheetId="5" hidden="1">'[2]ePSM Medical Data Page'!$Z$24</definedName>
    <definedName name="Med_count_lab_serv_curr" localSheetId="4" hidden="1">'[2]ePSM Medical Data Page'!$Z$24</definedName>
    <definedName name="Med_count_lab_serv_curr" hidden="1">'[2]ePSM Medical Data Page'!$Z$24</definedName>
    <definedName name="Med_count_lab_serv_prior" localSheetId="5" hidden="1">'[2]ePSM Medical Data Page'!$AC$24</definedName>
    <definedName name="Med_count_lab_serv_prior" localSheetId="4" hidden="1">'[2]ePSM Medical Data Page'!$AC$24</definedName>
    <definedName name="Med_count_lab_serv_prior" hidden="1">'[2]ePSM Medical Data Page'!$AC$24</definedName>
    <definedName name="Med_count_med_rx_curr" localSheetId="5" hidden="1">'[2]ePSM Medical Data Page'!$Z$30</definedName>
    <definedName name="Med_count_med_rx_curr" localSheetId="4" hidden="1">'[2]ePSM Medical Data Page'!$Z$30</definedName>
    <definedName name="Med_count_med_rx_curr" hidden="1">'[2]ePSM Medical Data Page'!$Z$30</definedName>
    <definedName name="Med_count_med_rx_prior" localSheetId="5" hidden="1">'[2]ePSM Medical Data Page'!$AC$30</definedName>
    <definedName name="Med_count_med_rx_prior" localSheetId="4" hidden="1">'[2]ePSM Medical Data Page'!$AC$30</definedName>
    <definedName name="Med_count_med_rx_prior" hidden="1">'[2]ePSM Medical Data Page'!$AC$30</definedName>
    <definedName name="Med_count_med_visits_curr" localSheetId="5" hidden="1">'[2]ePSM Medical Data Page'!$Z$20</definedName>
    <definedName name="Med_count_med_visits_curr" localSheetId="4" hidden="1">'[2]ePSM Medical Data Page'!$Z$20</definedName>
    <definedName name="Med_count_med_visits_curr" hidden="1">'[2]ePSM Medical Data Page'!$Z$20</definedName>
    <definedName name="Med_count_med_visits_prior" localSheetId="5" hidden="1">'[2]ePSM Medical Data Page'!$AC$20</definedName>
    <definedName name="Med_count_med_visits_prior" localSheetId="4" hidden="1">'[2]ePSM Medical Data Page'!$AC$20</definedName>
    <definedName name="Med_count_med_visits_prior" hidden="1">'[2]ePSM Medical Data Page'!$AC$20</definedName>
    <definedName name="Med_count_mental_health_curr" localSheetId="5" hidden="1">'[2]ePSM Medical Data Page'!$Z$28</definedName>
    <definedName name="Med_count_mental_health_curr" localSheetId="4" hidden="1">'[2]ePSM Medical Data Page'!$Z$28</definedName>
    <definedName name="Med_count_mental_health_curr" hidden="1">'[2]ePSM Medical Data Page'!$Z$28</definedName>
    <definedName name="Med_count_mental_health_prior" localSheetId="5" hidden="1">'[2]ePSM Medical Data Page'!$AC$28</definedName>
    <definedName name="Med_count_mental_health_prior" localSheetId="4" hidden="1">'[2]ePSM Medical Data Page'!$AC$28</definedName>
    <definedName name="Med_count_mental_health_prior" hidden="1">'[2]ePSM Medical Data Page'!$AC$28</definedName>
    <definedName name="Med_count_misc_med_curr" localSheetId="5" hidden="1">'[2]ePSM Medical Data Page'!$Z$32</definedName>
    <definedName name="Med_count_misc_med_curr" localSheetId="4" hidden="1">'[2]ePSM Medical Data Page'!$Z$32</definedName>
    <definedName name="Med_count_misc_med_curr" hidden="1">'[2]ePSM Medical Data Page'!$Z$32</definedName>
    <definedName name="Med_count_misc_med_prior" localSheetId="5" hidden="1">'[2]ePSM Medical Data Page'!$AC$32</definedName>
    <definedName name="Med_count_misc_med_prior" localSheetId="4" hidden="1">'[2]ePSM Medical Data Page'!$AC$32</definedName>
    <definedName name="Med_count_misc_med_prior" hidden="1">'[2]ePSM Medical Data Page'!$AC$32</definedName>
    <definedName name="Med_count_office_surgeries_curr" localSheetId="5" hidden="1">'[2]ePSM Medical Data Page'!$Z$18</definedName>
    <definedName name="Med_count_office_surgeries_curr" localSheetId="4" hidden="1">'[2]ePSM Medical Data Page'!$Z$18</definedName>
    <definedName name="Med_count_office_surgeries_curr" hidden="1">'[2]ePSM Medical Data Page'!$Z$18</definedName>
    <definedName name="Med_count_office_surgeries_prior" localSheetId="5" hidden="1">'[2]ePSM Medical Data Page'!$AC$18</definedName>
    <definedName name="Med_count_office_surgeries_prior" localSheetId="4" hidden="1">'[2]ePSM Medical Data Page'!$AC$18</definedName>
    <definedName name="Med_count_office_surgeries_prior" hidden="1">'[2]ePSM Medical Data Page'!$AC$18</definedName>
    <definedName name="Med_count_other_curr" localSheetId="5" hidden="1">'[2]ePSM Medical Data Page'!$Z$42</definedName>
    <definedName name="Med_count_other_curr" localSheetId="4" hidden="1">'[2]ePSM Medical Data Page'!$Z$42</definedName>
    <definedName name="Med_count_other_curr" hidden="1">'[2]ePSM Medical Data Page'!$Z$42</definedName>
    <definedName name="Med_count_other_prior" localSheetId="5" hidden="1">'[2]ePSM Medical Data Page'!$AC$42</definedName>
    <definedName name="Med_count_other_prior" localSheetId="4" hidden="1">'[2]ePSM Medical Data Page'!$AC$42</definedName>
    <definedName name="Med_count_other_prior" hidden="1">'[2]ePSM Medical Data Page'!$AC$42</definedName>
    <definedName name="Med_count_prim_off_visits_curr" localSheetId="5" hidden="1">'[2]ePSM Medical Data Page'!$Z$12</definedName>
    <definedName name="Med_count_prim_off_visits_curr" localSheetId="4" hidden="1">'[2]ePSM Medical Data Page'!$Z$12</definedName>
    <definedName name="Med_count_prim_off_visits_curr" hidden="1">'[2]ePSM Medical Data Page'!$Z$12</definedName>
    <definedName name="Med_count_prim_off_visits_prior" localSheetId="5" hidden="1">'[2]ePSM Medical Data Page'!$AC$12</definedName>
    <definedName name="Med_count_prim_off_visits_prior" localSheetId="4" hidden="1">'[2]ePSM Medical Data Page'!$AC$12</definedName>
    <definedName name="Med_count_prim_off_visits_prior" hidden="1">'[2]ePSM Medical Data Page'!$AC$12</definedName>
    <definedName name="Med_count_rad_serv_curr" localSheetId="5" hidden="1">'[2]ePSM Medical Data Page'!$Z$22</definedName>
    <definedName name="Med_count_rad_serv_curr" localSheetId="4" hidden="1">'[2]ePSM Medical Data Page'!$Z$22</definedName>
    <definedName name="Med_count_rad_serv_curr" hidden="1">'[2]ePSM Medical Data Page'!$Z$22</definedName>
    <definedName name="Med_count_rad_serv_prior" localSheetId="5" hidden="1">'[2]ePSM Medical Data Page'!$AC$22</definedName>
    <definedName name="Med_count_rad_serv_prior" localSheetId="4" hidden="1">'[2]ePSM Medical Data Page'!$AC$22</definedName>
    <definedName name="Med_count_rad_serv_prior" hidden="1">'[2]ePSM Medical Data Page'!$AC$22</definedName>
    <definedName name="Med_count_spec_office_visits_curr" localSheetId="5" hidden="1">'[2]ePSM Medical Data Page'!$Z$10</definedName>
    <definedName name="Med_count_spec_office_visits_curr" localSheetId="4" hidden="1">'[2]ePSM Medical Data Page'!$Z$10</definedName>
    <definedName name="Med_count_spec_office_visits_curr" hidden="1">'[2]ePSM Medical Data Page'!$Z$10</definedName>
    <definedName name="Med_count_spec_office_visits_prior" localSheetId="5" hidden="1">'[2]ePSM Medical Data Page'!$AC$10</definedName>
    <definedName name="Med_count_spec_office_visits_prior" localSheetId="4" hidden="1">'[2]ePSM Medical Data Page'!$AC$10</definedName>
    <definedName name="Med_count_spec_office_visits_prior" hidden="1">'[2]ePSM Medical Data Page'!$AC$10</definedName>
    <definedName name="Med_days_count_curr" localSheetId="5" hidden="1">'[2]ePSM Medical Data Page'!$B$7</definedName>
    <definedName name="Med_days_count_curr" localSheetId="4" hidden="1">'[2]ePSM Medical Data Page'!$B$7</definedName>
    <definedName name="Med_days_count_curr" hidden="1">'[2]ePSM Medical Data Page'!$B$7</definedName>
    <definedName name="Med_days_count_prior" localSheetId="5" hidden="1">'[2]ePSM Medical Data Page'!$E$7</definedName>
    <definedName name="Med_days_count_prior" localSheetId="4" hidden="1">'[2]ePSM Medical Data Page'!$E$7</definedName>
    <definedName name="Med_days_count_prior" hidden="1">'[2]ePSM Medical Data Page'!$E$7</definedName>
    <definedName name="Med_deductible_amt_curr" localSheetId="5" hidden="1">'[2]ePSM Medical Data Page'!$B$24</definedName>
    <definedName name="Med_deductible_amt_curr" localSheetId="4" hidden="1">'[2]ePSM Medical Data Page'!$B$24</definedName>
    <definedName name="Med_deductible_amt_curr" hidden="1">'[2]ePSM Medical Data Page'!$B$24</definedName>
    <definedName name="Med_deductible_amt_prior" localSheetId="5" hidden="1">'[2]ePSM Medical Data Page'!$E$24</definedName>
    <definedName name="Med_deductible_amt_prior" localSheetId="4" hidden="1">'[2]ePSM Medical Data Page'!$E$24</definedName>
    <definedName name="Med_deductible_amt_prior" hidden="1">'[2]ePSM Medical Data Page'!$E$24</definedName>
    <definedName name="Med_er_visits_count_curr" localSheetId="5" hidden="1">'[2]ePSM Medical Data Page'!$B$12</definedName>
    <definedName name="Med_er_visits_count_curr" localSheetId="4" hidden="1">'[2]ePSM Medical Data Page'!$B$12</definedName>
    <definedName name="Med_er_visits_count_curr" hidden="1">'[2]ePSM Medical Data Page'!$B$12</definedName>
    <definedName name="Med_er_visits_count_prior" localSheetId="5" hidden="1">'[2]ePSM Medical Data Page'!$E$12</definedName>
    <definedName name="Med_er_visits_count_prior" localSheetId="4" hidden="1">'[2]ePSM Medical Data Page'!$E$12</definedName>
    <definedName name="Med_er_visits_count_prior" hidden="1">'[2]ePSM Medical Data Page'!$E$12</definedName>
    <definedName name="Med_female_mem_0_19_curr" localSheetId="5" hidden="1">'[2]ePSM Member Data Page'!$B$4</definedName>
    <definedName name="Med_female_mem_0_19_curr" localSheetId="4" hidden="1">'[2]ePSM Member Data Page'!$B$4</definedName>
    <definedName name="Med_female_mem_0_19_curr" hidden="1">'[2]ePSM Member Data Page'!$B$4</definedName>
    <definedName name="Med_female_mem_0_19_prior" localSheetId="5" hidden="1">'[2]ePSM Member Data Page'!$F$4</definedName>
    <definedName name="Med_female_mem_0_19_prior" localSheetId="4" hidden="1">'[2]ePSM Member Data Page'!$F$4</definedName>
    <definedName name="Med_female_mem_0_19_prior" hidden="1">'[2]ePSM Member Data Page'!$F$4</definedName>
    <definedName name="Med_female_mem_20_44_curr" localSheetId="5" hidden="1">'[2]ePSM Member Data Page'!$B$5</definedName>
    <definedName name="Med_female_mem_20_44_curr" localSheetId="4" hidden="1">'[2]ePSM Member Data Page'!$B$5</definedName>
    <definedName name="Med_female_mem_20_44_curr" hidden="1">'[2]ePSM Member Data Page'!$B$5</definedName>
    <definedName name="Med_female_mem_20_44_prior" localSheetId="5" hidden="1">'[2]ePSM Member Data Page'!$F$5</definedName>
    <definedName name="Med_female_mem_20_44_prior" localSheetId="4" hidden="1">'[2]ePSM Member Data Page'!$F$5</definedName>
    <definedName name="Med_female_mem_20_44_prior" hidden="1">'[2]ePSM Member Data Page'!$F$5</definedName>
    <definedName name="Med_female_mem_45_64_curr" localSheetId="5" hidden="1">'[2]ePSM Member Data Page'!$B$6</definedName>
    <definedName name="Med_female_mem_45_64_curr" localSheetId="4" hidden="1">'[2]ePSM Member Data Page'!$B$6</definedName>
    <definedName name="Med_female_mem_45_64_curr" hidden="1">'[2]ePSM Member Data Page'!$B$6</definedName>
    <definedName name="Med_female_mem_45_64_prior" localSheetId="5" hidden="1">'[2]ePSM Member Data Page'!$F$6</definedName>
    <definedName name="Med_female_mem_45_64_prior" localSheetId="4" hidden="1">'[2]ePSM Member Data Page'!$F$6</definedName>
    <definedName name="Med_female_mem_45_64_prior" hidden="1">'[2]ePSM Member Data Page'!$F$6</definedName>
    <definedName name="Med_female_mem_65_over_curr" localSheetId="5" hidden="1">'[2]ePSM Member Data Page'!$B$7</definedName>
    <definedName name="Med_female_mem_65_over_curr" localSheetId="4" hidden="1">'[2]ePSM Member Data Page'!$B$7</definedName>
    <definedName name="Med_female_mem_65_over_curr" hidden="1">'[2]ePSM Member Data Page'!$B$7</definedName>
    <definedName name="Med_female_mem_65_over_prior" localSheetId="5" hidden="1">'[2]ePSM Member Data Page'!$F$7</definedName>
    <definedName name="Med_female_mem_65_over_prior" localSheetId="4" hidden="1">'[2]ePSM Member Data Page'!$F$7</definedName>
    <definedName name="Med_female_mem_65_over_prior" hidden="1">'[2]ePSM Member Data Page'!$F$7</definedName>
    <definedName name="Med_female_members_curr" localSheetId="5" hidden="1">'[2]ePSM Member Data Page'!$B$8</definedName>
    <definedName name="Med_female_members_curr" localSheetId="4" hidden="1">'[2]ePSM Member Data Page'!$B$8</definedName>
    <definedName name="Med_female_members_curr" hidden="1">'[2]ePSM Member Data Page'!$B$8</definedName>
    <definedName name="Med_female_members_prior" localSheetId="5" hidden="1">'[2]ePSM Member Data Page'!$F$8</definedName>
    <definedName name="Med_female_members_prior" localSheetId="4" hidden="1">'[2]ePSM Member Data Page'!$F$8</definedName>
    <definedName name="Med_female_members_prior" hidden="1">'[2]ePSM Member Data Page'!$F$8</definedName>
    <definedName name="Med_hospital_amb_paid_amt_curr" localSheetId="5" hidden="1">'[2]ePSM Medical Data Page'!$B$39</definedName>
    <definedName name="Med_hospital_amb_paid_amt_curr" localSheetId="4" hidden="1">'[2]ePSM Medical Data Page'!$B$39</definedName>
    <definedName name="Med_hospital_amb_paid_amt_curr" hidden="1">'[2]ePSM Medical Data Page'!$B$39</definedName>
    <definedName name="Med_hospital_amb_paid_amt_prior" localSheetId="5" hidden="1">'[2]ePSM Medical Data Page'!$E$39</definedName>
    <definedName name="Med_hospital_amb_paid_amt_prior" localSheetId="4" hidden="1">'[2]ePSM Medical Data Page'!$E$39</definedName>
    <definedName name="Med_hospital_amb_paid_amt_prior" hidden="1">'[2]ePSM Medical Data Page'!$E$39</definedName>
    <definedName name="Med_hospital_inp_paid_amt_curr" localSheetId="5" hidden="1">'[2]ePSM Medical Data Page'!$B$38</definedName>
    <definedName name="Med_hospital_inp_paid_amt_curr" localSheetId="4" hidden="1">'[2]ePSM Medical Data Page'!$B$38</definedName>
    <definedName name="Med_hospital_inp_paid_amt_curr" hidden="1">'[2]ePSM Medical Data Page'!$B$38</definedName>
    <definedName name="Med_hospital_inp_paid_amt_prior" localSheetId="5" hidden="1">'[2]ePSM Medical Data Page'!$E$38</definedName>
    <definedName name="Med_hospital_inp_paid_amt_prior" localSheetId="4" hidden="1">'[2]ePSM Medical Data Page'!$E$38</definedName>
    <definedName name="Med_hospital_inp_paid_amt_prior" hidden="1">'[2]ePSM Medical Data Page'!$E$38</definedName>
    <definedName name="Med_hospital_paid_amt_curr" localSheetId="5" hidden="1">'[2]ePSM Medical Data Page'!$B$37</definedName>
    <definedName name="Med_hospital_paid_amt_curr" localSheetId="4" hidden="1">'[2]ePSM Medical Data Page'!$B$37</definedName>
    <definedName name="Med_hospital_paid_amt_curr" hidden="1">'[2]ePSM Medical Data Page'!$B$37</definedName>
    <definedName name="Med_hospital_paid_amt_prior" localSheetId="5" hidden="1">'[2]ePSM Medical Data Page'!$E$37</definedName>
    <definedName name="Med_hospital_paid_amt_prior" localSheetId="4" hidden="1">'[2]ePSM Medical Data Page'!$E$37</definedName>
    <definedName name="Med_hospital_paid_amt_prior" hidden="1">'[2]ePSM Medical Data Page'!$E$37</definedName>
    <definedName name="Med_inp_billed_amt_curr" localSheetId="5" hidden="1">'[2]ePSM Medical Data Page'!$B$41</definedName>
    <definedName name="Med_inp_billed_amt_curr" localSheetId="4" hidden="1">'[2]ePSM Medical Data Page'!$B$41</definedName>
    <definedName name="Med_inp_billed_amt_curr" hidden="1">'[2]ePSM Medical Data Page'!$B$41</definedName>
    <definedName name="Med_inp_billed_amt_prior" localSheetId="5" hidden="1">'[2]ePSM Medical Data Page'!$E$41</definedName>
    <definedName name="Med_inp_billed_amt_prior" localSheetId="4" hidden="1">'[2]ePSM Medical Data Page'!$E$41</definedName>
    <definedName name="Med_inp_billed_amt_prior" hidden="1">'[2]ePSM Medical Data Page'!$E$41</definedName>
    <definedName name="Med_inp_billed_network_curr" localSheetId="5" hidden="1">'[2]ePSM Medical Data Page'!$T$3</definedName>
    <definedName name="Med_inp_billed_network_curr" localSheetId="4" hidden="1">'[2]ePSM Medical Data Page'!$T$3</definedName>
    <definedName name="Med_inp_billed_network_curr" hidden="1">'[2]ePSM Medical Data Page'!$T$3</definedName>
    <definedName name="Med_inp_billed_network_prior" localSheetId="5" hidden="1">'[2]ePSM Medical Data Page'!$W$3</definedName>
    <definedName name="Med_inp_billed_network_prior" localSheetId="4" hidden="1">'[2]ePSM Medical Data Page'!$W$3</definedName>
    <definedName name="Med_inp_billed_network_prior" hidden="1">'[2]ePSM Medical Data Page'!$W$3</definedName>
    <definedName name="Med_inp_network_discount_curr" localSheetId="5" hidden="1">'[2]ePSM Medical Data Page'!$T$4</definedName>
    <definedName name="Med_inp_network_discount_curr" localSheetId="4" hidden="1">'[2]ePSM Medical Data Page'!$T$4</definedName>
    <definedName name="Med_inp_network_discount_curr" hidden="1">'[2]ePSM Medical Data Page'!$T$4</definedName>
    <definedName name="Med_inp_network_discount_prior" localSheetId="5" hidden="1">'[2]ePSM Medical Data Page'!$W$4</definedName>
    <definedName name="Med_inp_network_discount_prior" localSheetId="4" hidden="1">'[2]ePSM Medical Data Page'!$W$4</definedName>
    <definedName name="Med_inp_network_discount_prior" hidden="1">'[2]ePSM Medical Data Page'!$W$4</definedName>
    <definedName name="Med_inp_paid_amt_above_threshold_curr" localSheetId="5" hidden="1">'[2]ePSM Medical Data Page'!$B$16</definedName>
    <definedName name="Med_inp_paid_amt_above_threshold_curr" localSheetId="4" hidden="1">'[2]ePSM Medical Data Page'!$B$16</definedName>
    <definedName name="Med_inp_paid_amt_above_threshold_curr" hidden="1">'[2]ePSM Medical Data Page'!$B$16</definedName>
    <definedName name="Med_inp_paid_amt_above_threshold_prior" localSheetId="5" hidden="1">'[2]ePSM Medical Data Page'!$E$16</definedName>
    <definedName name="Med_inp_paid_amt_above_threshold_prior" localSheetId="4" hidden="1">'[2]ePSM Medical Data Page'!$E$16</definedName>
    <definedName name="Med_inp_paid_amt_above_threshold_prior" hidden="1">'[2]ePSM Medical Data Page'!$E$16</definedName>
    <definedName name="Med_inp_paid_amt_curr" localSheetId="5" hidden="1">'[2]ePSM Medical Data Page'!$B$4</definedName>
    <definedName name="Med_inp_paid_amt_curr" localSheetId="4" hidden="1">'[2]ePSM Medical Data Page'!$B$4</definedName>
    <definedName name="Med_inp_paid_amt_curr" hidden="1">'[2]ePSM Medical Data Page'!$B$4</definedName>
    <definedName name="Med_inp_paid_amt_prior" localSheetId="5" hidden="1">'[2]ePSM Medical Data Page'!$E$4</definedName>
    <definedName name="Med_inp_paid_amt_prior" localSheetId="4" hidden="1">'[2]ePSM Medical Data Page'!$E$4</definedName>
    <definedName name="Med_inp_paid_amt_prior" hidden="1">'[2]ePSM Medical Data Page'!$E$4</definedName>
    <definedName name="Med_inp_surgery_count_curr" localSheetId="5" hidden="1">'[2]ePSM Medical Data Page'!$B$9</definedName>
    <definedName name="Med_inp_surgery_count_curr" localSheetId="4" hidden="1">'[2]ePSM Medical Data Page'!$B$9</definedName>
    <definedName name="Med_inp_surgery_count_curr" hidden="1">'[2]ePSM Medical Data Page'!$B$9</definedName>
    <definedName name="Med_inp_surgery_count_prior" localSheetId="5" hidden="1">'[2]ePSM Medical Data Page'!$E$9</definedName>
    <definedName name="Med_inp_surgery_count_prior" localSheetId="4" hidden="1">'[2]ePSM Medical Data Page'!$E$9</definedName>
    <definedName name="Med_inp_surgery_count_prior" hidden="1">'[2]ePSM Medical Data Page'!$E$9</definedName>
    <definedName name="Med_male_mem_0_19_curr" localSheetId="5" hidden="1">'[2]ePSM Member Data Page'!$B$9</definedName>
    <definedName name="Med_male_mem_0_19_curr" localSheetId="4" hidden="1">'[2]ePSM Member Data Page'!$B$9</definedName>
    <definedName name="Med_male_mem_0_19_curr" hidden="1">'[2]ePSM Member Data Page'!$B$9</definedName>
    <definedName name="Med_male_mem_0_19_prior" localSheetId="5" hidden="1">'[2]ePSM Member Data Page'!$F$9</definedName>
    <definedName name="Med_male_mem_0_19_prior" localSheetId="4" hidden="1">'[2]ePSM Member Data Page'!$F$9</definedName>
    <definedName name="Med_male_mem_0_19_prior" hidden="1">'[2]ePSM Member Data Page'!$F$9</definedName>
    <definedName name="Med_male_mem_20_44_curr" localSheetId="5" hidden="1">'[2]ePSM Member Data Page'!$B$10</definedName>
    <definedName name="Med_male_mem_20_44_curr" localSheetId="4" hidden="1">'[2]ePSM Member Data Page'!$B$10</definedName>
    <definedName name="Med_male_mem_20_44_curr" hidden="1">'[2]ePSM Member Data Page'!$B$10</definedName>
    <definedName name="Med_male_mem_20_44_prior" localSheetId="5" hidden="1">'[2]ePSM Member Data Page'!$F$10</definedName>
    <definedName name="Med_male_mem_20_44_prior" localSheetId="4" hidden="1">'[2]ePSM Member Data Page'!$F$10</definedName>
    <definedName name="Med_male_mem_20_44_prior" hidden="1">'[2]ePSM Member Data Page'!$F$10</definedName>
    <definedName name="Med_male_mem_45_64_curr" localSheetId="5" hidden="1">'[2]ePSM Member Data Page'!$B$11</definedName>
    <definedName name="Med_male_mem_45_64_curr" localSheetId="4" hidden="1">'[2]ePSM Member Data Page'!$B$11</definedName>
    <definedName name="Med_male_mem_45_64_curr" hidden="1">'[2]ePSM Member Data Page'!$B$11</definedName>
    <definedName name="Med_male_mem_45_64_prior" localSheetId="5" hidden="1">'[2]ePSM Member Data Page'!$F$11</definedName>
    <definedName name="Med_male_mem_45_64_prior" localSheetId="4" hidden="1">'[2]ePSM Member Data Page'!$F$11</definedName>
    <definedName name="Med_male_mem_45_64_prior" hidden="1">'[2]ePSM Member Data Page'!$F$11</definedName>
    <definedName name="Med_male_mem_65_over_curr" localSheetId="5" hidden="1">'[2]ePSM Member Data Page'!$B$12</definedName>
    <definedName name="Med_male_mem_65_over_curr" localSheetId="4" hidden="1">'[2]ePSM Member Data Page'!$B$12</definedName>
    <definedName name="Med_male_mem_65_over_curr" hidden="1">'[2]ePSM Member Data Page'!$B$12</definedName>
    <definedName name="Med_male_mem_65_over_prior" localSheetId="5" hidden="1">'[2]ePSM Member Data Page'!$F$12</definedName>
    <definedName name="Med_male_mem_65_over_prior" localSheetId="4" hidden="1">'[2]ePSM Member Data Page'!$F$12</definedName>
    <definedName name="Med_male_mem_65_over_prior" hidden="1">'[2]ePSM Member Data Page'!$F$12</definedName>
    <definedName name="Med_male_members_curr" localSheetId="5" hidden="1">'[2]ePSM Member Data Page'!$B$13</definedName>
    <definedName name="Med_male_members_curr" localSheetId="4" hidden="1">'[2]ePSM Member Data Page'!$B$13</definedName>
    <definedName name="Med_male_members_curr" hidden="1">'[2]ePSM Member Data Page'!$B$13</definedName>
    <definedName name="Med_male_members_prior" localSheetId="5" hidden="1">'[2]ePSM Member Data Page'!$F$13</definedName>
    <definedName name="Med_male_members_prior" localSheetId="4" hidden="1">'[2]ePSM Member Data Page'!$F$13</definedName>
    <definedName name="Med_male_members_prior" hidden="1">'[2]ePSM Member Data Page'!$F$13</definedName>
    <definedName name="Med_MDC_admits_00_curr" localSheetId="5" hidden="1">'[2]ePSM Medical Data Page'!$AF$7</definedName>
    <definedName name="Med_MDC_admits_00_curr" localSheetId="4" hidden="1">'[2]ePSM Medical Data Page'!$AF$7</definedName>
    <definedName name="Med_MDC_admits_00_curr" hidden="1">'[2]ePSM Medical Data Page'!$AF$7</definedName>
    <definedName name="Med_MDC_admits_00_prior" localSheetId="5" hidden="1">'[2]ePSM Medical Data Page'!$AI$7</definedName>
    <definedName name="Med_MDC_admits_00_prior" localSheetId="4" hidden="1">'[2]ePSM Medical Data Page'!$AI$7</definedName>
    <definedName name="Med_MDC_admits_00_prior" hidden="1">'[2]ePSM Medical Data Page'!$AI$7</definedName>
    <definedName name="Med_MDC_admits_01_curr" localSheetId="5" hidden="1">'[2]ePSM Medical Data Page'!$AF$14</definedName>
    <definedName name="Med_MDC_admits_01_curr" localSheetId="4" hidden="1">'[2]ePSM Medical Data Page'!$AF$14</definedName>
    <definedName name="Med_MDC_admits_01_curr" hidden="1">'[2]ePSM Medical Data Page'!$AF$14</definedName>
    <definedName name="Med_MDC_admits_01_prior" localSheetId="5" hidden="1">'[2]ePSM Medical Data Page'!$AI$14</definedName>
    <definedName name="Med_MDC_admits_01_prior" localSheetId="4" hidden="1">'[2]ePSM Medical Data Page'!$AI$14</definedName>
    <definedName name="Med_MDC_admits_01_prior" hidden="1">'[2]ePSM Medical Data Page'!$AI$14</definedName>
    <definedName name="Med_MDC_admits_02_curr" localSheetId="5" hidden="1">'[2]ePSM Medical Data Page'!$AF$21</definedName>
    <definedName name="Med_MDC_admits_02_curr" localSheetId="4" hidden="1">'[2]ePSM Medical Data Page'!$AF$21</definedName>
    <definedName name="Med_MDC_admits_02_curr" hidden="1">'[2]ePSM Medical Data Page'!$AF$21</definedName>
    <definedName name="Med_MDC_admits_02_prior" localSheetId="5" hidden="1">'[2]ePSM Medical Data Page'!$AI$21</definedName>
    <definedName name="Med_MDC_admits_02_prior" localSheetId="4" hidden="1">'[2]ePSM Medical Data Page'!$AI$21</definedName>
    <definedName name="Med_MDC_admits_02_prior" hidden="1">'[2]ePSM Medical Data Page'!$AI$21</definedName>
    <definedName name="Med_MDC_admits_03_curr" localSheetId="5" hidden="1">'[2]ePSM Medical Data Page'!$AF$28</definedName>
    <definedName name="Med_MDC_admits_03_curr" localSheetId="4" hidden="1">'[2]ePSM Medical Data Page'!$AF$28</definedName>
    <definedName name="Med_MDC_admits_03_curr" hidden="1">'[2]ePSM Medical Data Page'!$AF$28</definedName>
    <definedName name="Med_MDC_admits_03_prior" localSheetId="5" hidden="1">'[2]ePSM Medical Data Page'!$AI$28</definedName>
    <definedName name="Med_MDC_admits_03_prior" localSheetId="4" hidden="1">'[2]ePSM Medical Data Page'!$AI$28</definedName>
    <definedName name="Med_MDC_admits_03_prior" hidden="1">'[2]ePSM Medical Data Page'!$AI$28</definedName>
    <definedName name="Med_MDC_admits_04_curr" localSheetId="5" hidden="1">'[2]ePSM Medical Data Page'!$AF$35</definedName>
    <definedName name="Med_MDC_admits_04_curr" localSheetId="4" hidden="1">'[2]ePSM Medical Data Page'!$AF$35</definedName>
    <definedName name="Med_MDC_admits_04_curr" hidden="1">'[2]ePSM Medical Data Page'!$AF$35</definedName>
    <definedName name="Med_MDC_admits_04_prior" localSheetId="5" hidden="1">'[2]ePSM Medical Data Page'!$AI$35</definedName>
    <definedName name="Med_MDC_admits_04_prior" localSheetId="4" hidden="1">'[2]ePSM Medical Data Page'!$AI$35</definedName>
    <definedName name="Med_MDC_admits_04_prior" hidden="1">'[2]ePSM Medical Data Page'!$AI$35</definedName>
    <definedName name="Med_MDC_admits_05_curr" localSheetId="5" hidden="1">'[2]ePSM Medical Data Page'!$AF$42</definedName>
    <definedName name="Med_MDC_admits_05_curr" localSheetId="4" hidden="1">'[2]ePSM Medical Data Page'!$AF$42</definedName>
    <definedName name="Med_MDC_admits_05_curr" hidden="1">'[2]ePSM Medical Data Page'!$AF$42</definedName>
    <definedName name="Med_MDC_admits_05_prior" localSheetId="5" hidden="1">'[2]ePSM Medical Data Page'!$AI$42</definedName>
    <definedName name="Med_MDC_admits_05_prior" localSheetId="4" hidden="1">'[2]ePSM Medical Data Page'!$AI$42</definedName>
    <definedName name="Med_MDC_admits_05_prior" hidden="1">'[2]ePSM Medical Data Page'!$AI$42</definedName>
    <definedName name="Med_MDC_admits_06_curr" localSheetId="5" hidden="1">'[2]ePSM Medical Data Page'!$AF$49</definedName>
    <definedName name="Med_MDC_admits_06_curr" localSheetId="4" hidden="1">'[2]ePSM Medical Data Page'!$AF$49</definedName>
    <definedName name="Med_MDC_admits_06_curr" hidden="1">'[2]ePSM Medical Data Page'!$AF$49</definedName>
    <definedName name="Med_MDC_admits_06_prior" localSheetId="5" hidden="1">'[2]ePSM Medical Data Page'!$AI$49</definedName>
    <definedName name="Med_MDC_admits_06_prior" localSheetId="4" hidden="1">'[2]ePSM Medical Data Page'!$AI$49</definedName>
    <definedName name="Med_MDC_admits_06_prior" hidden="1">'[2]ePSM Medical Data Page'!$AI$49</definedName>
    <definedName name="Med_MDC_admits_07_curr" localSheetId="5" hidden="1">'[2]ePSM Medical Data Page'!$AF$56</definedName>
    <definedName name="Med_MDC_admits_07_curr" localSheetId="4" hidden="1">'[2]ePSM Medical Data Page'!$AF$56</definedName>
    <definedName name="Med_MDC_admits_07_curr" hidden="1">'[2]ePSM Medical Data Page'!$AF$56</definedName>
    <definedName name="Med_MDC_admits_07_prior" localSheetId="5" hidden="1">'[2]ePSM Medical Data Page'!$AI$56</definedName>
    <definedName name="Med_MDC_admits_07_prior" localSheetId="4" hidden="1">'[2]ePSM Medical Data Page'!$AI$56</definedName>
    <definedName name="Med_MDC_admits_07_prior" hidden="1">'[2]ePSM Medical Data Page'!$AI$56</definedName>
    <definedName name="Med_MDC_admits_08_curr" localSheetId="5" hidden="1">'[2]ePSM Medical Data Page'!$AF$63</definedName>
    <definedName name="Med_MDC_admits_08_curr" localSheetId="4" hidden="1">'[2]ePSM Medical Data Page'!$AF$63</definedName>
    <definedName name="Med_MDC_admits_08_curr" hidden="1">'[2]ePSM Medical Data Page'!$AF$63</definedName>
    <definedName name="Med_MDC_admits_08_prior" localSheetId="5" hidden="1">'[2]ePSM Medical Data Page'!$AI$63</definedName>
    <definedName name="Med_MDC_admits_08_prior" localSheetId="4" hidden="1">'[2]ePSM Medical Data Page'!$AI$63</definedName>
    <definedName name="Med_MDC_admits_08_prior" hidden="1">'[2]ePSM Medical Data Page'!$AI$63</definedName>
    <definedName name="Med_MDC_admits_09_curr" localSheetId="5" hidden="1">'[2]ePSM Medical Data Page'!$AF$70</definedName>
    <definedName name="Med_MDC_admits_09_curr" localSheetId="4" hidden="1">'[2]ePSM Medical Data Page'!$AF$70</definedName>
    <definedName name="Med_MDC_admits_09_curr" hidden="1">'[2]ePSM Medical Data Page'!$AF$70</definedName>
    <definedName name="Med_MDC_admits_09_prior" localSheetId="5" hidden="1">'[2]ePSM Medical Data Page'!$AI$70</definedName>
    <definedName name="Med_MDC_admits_09_prior" localSheetId="4" hidden="1">'[2]ePSM Medical Data Page'!$AI$70</definedName>
    <definedName name="Med_MDC_admits_09_prior" hidden="1">'[2]ePSM Medical Data Page'!$AI$70</definedName>
    <definedName name="Med_MDC_admits_10_curr" localSheetId="5" hidden="1">'[2]ePSM Medical Data Page'!$AF$77</definedName>
    <definedName name="Med_MDC_admits_10_curr" localSheetId="4" hidden="1">'[2]ePSM Medical Data Page'!$AF$77</definedName>
    <definedName name="Med_MDC_admits_10_curr" hidden="1">'[2]ePSM Medical Data Page'!$AF$77</definedName>
    <definedName name="Med_MDC_admits_10_prior" localSheetId="5" hidden="1">'[2]ePSM Medical Data Page'!$AI$77</definedName>
    <definedName name="Med_MDC_admits_10_prior" localSheetId="4" hidden="1">'[2]ePSM Medical Data Page'!$AI$77</definedName>
    <definedName name="Med_MDC_admits_10_prior" hidden="1">'[2]ePSM Medical Data Page'!$AI$77</definedName>
    <definedName name="Med_MDC_admits_11_curr" localSheetId="5" hidden="1">'[2]ePSM Medical Data Page'!$AF$84</definedName>
    <definedName name="Med_MDC_admits_11_curr" localSheetId="4" hidden="1">'[2]ePSM Medical Data Page'!$AF$84</definedName>
    <definedName name="Med_MDC_admits_11_curr" hidden="1">'[2]ePSM Medical Data Page'!$AF$84</definedName>
    <definedName name="Med_MDC_admits_11_prior" localSheetId="5" hidden="1">'[2]ePSM Medical Data Page'!$AI$84</definedName>
    <definedName name="Med_MDC_admits_11_prior" localSheetId="4" hidden="1">'[2]ePSM Medical Data Page'!$AI$84</definedName>
    <definedName name="Med_MDC_admits_11_prior" hidden="1">'[2]ePSM Medical Data Page'!$AI$84</definedName>
    <definedName name="Med_MDC_admits_12_curr" localSheetId="5" hidden="1">'[2]ePSM Medical Data Page'!$AF$91</definedName>
    <definedName name="Med_MDC_admits_12_curr" localSheetId="4" hidden="1">'[2]ePSM Medical Data Page'!$AF$91</definedName>
    <definedName name="Med_MDC_admits_12_curr" hidden="1">'[2]ePSM Medical Data Page'!$AF$91</definedName>
    <definedName name="Med_MDC_admits_12_prior" localSheetId="5" hidden="1">'[2]ePSM Medical Data Page'!$AI$91</definedName>
    <definedName name="Med_MDC_admits_12_prior" localSheetId="4" hidden="1">'[2]ePSM Medical Data Page'!$AI$91</definedName>
    <definedName name="Med_MDC_admits_12_prior" hidden="1">'[2]ePSM Medical Data Page'!$AI$91</definedName>
    <definedName name="Med_MDC_admits_13_curr" localSheetId="5" hidden="1">'[2]ePSM Medical Data Page'!$AF$98</definedName>
    <definedName name="Med_MDC_admits_13_curr" localSheetId="4" hidden="1">'[2]ePSM Medical Data Page'!$AF$98</definedName>
    <definedName name="Med_MDC_admits_13_curr" hidden="1">'[2]ePSM Medical Data Page'!$AF$98</definedName>
    <definedName name="Med_MDC_admits_13_prior" localSheetId="5" hidden="1">'[2]ePSM Medical Data Page'!$AI$98</definedName>
    <definedName name="Med_MDC_admits_13_prior" localSheetId="4" hidden="1">'[2]ePSM Medical Data Page'!$AI$98</definedName>
    <definedName name="Med_MDC_admits_13_prior" hidden="1">'[2]ePSM Medical Data Page'!$AI$98</definedName>
    <definedName name="Med_MDC_admits_14_curr" localSheetId="5" hidden="1">'[2]ePSM Medical Data Page'!$AF$105</definedName>
    <definedName name="Med_MDC_admits_14_curr" localSheetId="4" hidden="1">'[2]ePSM Medical Data Page'!$AF$105</definedName>
    <definedName name="Med_MDC_admits_14_curr" hidden="1">'[2]ePSM Medical Data Page'!$AF$105</definedName>
    <definedName name="Med_MDC_admits_14_prior" localSheetId="5" hidden="1">'[2]ePSM Medical Data Page'!$AI$105</definedName>
    <definedName name="Med_MDC_admits_14_prior" localSheetId="4" hidden="1">'[2]ePSM Medical Data Page'!$AI$105</definedName>
    <definedName name="Med_MDC_admits_14_prior" hidden="1">'[2]ePSM Medical Data Page'!$AI$105</definedName>
    <definedName name="Med_MDC_admits_15_curr" localSheetId="5" hidden="1">'[2]ePSM Medical Data Page'!$AF$112</definedName>
    <definedName name="Med_MDC_admits_15_curr" localSheetId="4" hidden="1">'[2]ePSM Medical Data Page'!$AF$112</definedName>
    <definedName name="Med_MDC_admits_15_curr" hidden="1">'[2]ePSM Medical Data Page'!$AF$112</definedName>
    <definedName name="Med_MDC_admits_15_prior" localSheetId="5" hidden="1">'[2]ePSM Medical Data Page'!$AI$112</definedName>
    <definedName name="Med_MDC_admits_15_prior" localSheetId="4" hidden="1">'[2]ePSM Medical Data Page'!$AI$112</definedName>
    <definedName name="Med_MDC_admits_15_prior" hidden="1">'[2]ePSM Medical Data Page'!$AI$112</definedName>
    <definedName name="Med_MDC_admits_16_curr" localSheetId="5" hidden="1">'[2]ePSM Medical Data Page'!$AF$119</definedName>
    <definedName name="Med_MDC_admits_16_curr" localSheetId="4" hidden="1">'[2]ePSM Medical Data Page'!$AF$119</definedName>
    <definedName name="Med_MDC_admits_16_curr" hidden="1">'[2]ePSM Medical Data Page'!$AF$119</definedName>
    <definedName name="Med_MDC_admits_16_prior" localSheetId="5" hidden="1">'[2]ePSM Medical Data Page'!$AI$119</definedName>
    <definedName name="Med_MDC_admits_16_prior" localSheetId="4" hidden="1">'[2]ePSM Medical Data Page'!$AI$119</definedName>
    <definedName name="Med_MDC_admits_16_prior" hidden="1">'[2]ePSM Medical Data Page'!$AI$119</definedName>
    <definedName name="Med_MDC_admits_17_curr" localSheetId="5" hidden="1">'[2]ePSM Medical Data Page'!$AF$126</definedName>
    <definedName name="Med_MDC_admits_17_curr" localSheetId="4" hidden="1">'[2]ePSM Medical Data Page'!$AF$126</definedName>
    <definedName name="Med_MDC_admits_17_curr" hidden="1">'[2]ePSM Medical Data Page'!$AF$126</definedName>
    <definedName name="Med_MDC_admits_17_prior" localSheetId="5" hidden="1">'[2]ePSM Medical Data Page'!$AI$126</definedName>
    <definedName name="Med_MDC_admits_17_prior" localSheetId="4" hidden="1">'[2]ePSM Medical Data Page'!$AI$126</definedName>
    <definedName name="Med_MDC_admits_17_prior" hidden="1">'[2]ePSM Medical Data Page'!$AI$126</definedName>
    <definedName name="Med_MDC_admits_18_curr" localSheetId="5" hidden="1">'[2]ePSM Medical Data Page'!$AF$133</definedName>
    <definedName name="Med_MDC_admits_18_curr" localSheetId="4" hidden="1">'[2]ePSM Medical Data Page'!$AF$133</definedName>
    <definedName name="Med_MDC_admits_18_curr" hidden="1">'[2]ePSM Medical Data Page'!$AF$133</definedName>
    <definedName name="Med_MDC_admits_18_prior" localSheetId="5" hidden="1">'[2]ePSM Medical Data Page'!$AI$133</definedName>
    <definedName name="Med_MDC_admits_18_prior" localSheetId="4" hidden="1">'[2]ePSM Medical Data Page'!$AI$133</definedName>
    <definedName name="Med_MDC_admits_18_prior" hidden="1">'[2]ePSM Medical Data Page'!$AI$133</definedName>
    <definedName name="Med_MDC_admits_19_curr" localSheetId="5" hidden="1">'[2]ePSM Medical Data Page'!$AF$140</definedName>
    <definedName name="Med_MDC_admits_19_curr" localSheetId="4" hidden="1">'[2]ePSM Medical Data Page'!$AF$140</definedName>
    <definedName name="Med_MDC_admits_19_curr" hidden="1">'[2]ePSM Medical Data Page'!$AF$140</definedName>
    <definedName name="Med_MDC_admits_19_prior" localSheetId="5" hidden="1">'[2]ePSM Medical Data Page'!$AI$140</definedName>
    <definedName name="Med_MDC_admits_19_prior" localSheetId="4" hidden="1">'[2]ePSM Medical Data Page'!$AI$140</definedName>
    <definedName name="Med_MDC_admits_19_prior" hidden="1">'[2]ePSM Medical Data Page'!$AI$140</definedName>
    <definedName name="Med_MDC_admits_20_curr" localSheetId="5" hidden="1">'[2]ePSM Medical Data Page'!$AF$147</definedName>
    <definedName name="Med_MDC_admits_20_curr" localSheetId="4" hidden="1">'[2]ePSM Medical Data Page'!$AF$147</definedName>
    <definedName name="Med_MDC_admits_20_curr" hidden="1">'[2]ePSM Medical Data Page'!$AF$147</definedName>
    <definedName name="Med_MDC_admits_20_prior" localSheetId="5" hidden="1">'[2]ePSM Medical Data Page'!$AI$147</definedName>
    <definedName name="Med_MDC_admits_20_prior" localSheetId="4" hidden="1">'[2]ePSM Medical Data Page'!$AI$147</definedName>
    <definedName name="Med_MDC_admits_20_prior" hidden="1">'[2]ePSM Medical Data Page'!$AI$147</definedName>
    <definedName name="Med_MDC_admits_21_curr" localSheetId="5" hidden="1">'[2]ePSM Medical Data Page'!$AF$154</definedName>
    <definedName name="Med_MDC_admits_21_curr" localSheetId="4" hidden="1">'[2]ePSM Medical Data Page'!$AF$154</definedName>
    <definedName name="Med_MDC_admits_21_curr" hidden="1">'[2]ePSM Medical Data Page'!$AF$154</definedName>
    <definedName name="Med_MDC_admits_21_prior" localSheetId="5" hidden="1">'[2]ePSM Medical Data Page'!$AI$154</definedName>
    <definedName name="Med_MDC_admits_21_prior" localSheetId="4" hidden="1">'[2]ePSM Medical Data Page'!$AI$154</definedName>
    <definedName name="Med_MDC_admits_21_prior" hidden="1">'[2]ePSM Medical Data Page'!$AI$154</definedName>
    <definedName name="Med_MDC_admits_22_curr" localSheetId="5" hidden="1">'[2]ePSM Medical Data Page'!$AF$161</definedName>
    <definedName name="Med_MDC_admits_22_curr" localSheetId="4" hidden="1">'[2]ePSM Medical Data Page'!$AF$161</definedName>
    <definedName name="Med_MDC_admits_22_curr" hidden="1">'[2]ePSM Medical Data Page'!$AF$161</definedName>
    <definedName name="Med_MDC_admits_22_prior" localSheetId="5" hidden="1">'[2]ePSM Medical Data Page'!$AI$161</definedName>
    <definedName name="Med_MDC_admits_22_prior" localSheetId="4" hidden="1">'[2]ePSM Medical Data Page'!$AI$161</definedName>
    <definedName name="Med_MDC_admits_22_prior" hidden="1">'[2]ePSM Medical Data Page'!$AI$161</definedName>
    <definedName name="Med_MDC_admits_23_curr" localSheetId="5" hidden="1">'[2]ePSM Medical Data Page'!$AF$168</definedName>
    <definedName name="Med_MDC_admits_23_curr" localSheetId="4" hidden="1">'[2]ePSM Medical Data Page'!$AF$168</definedName>
    <definedName name="Med_MDC_admits_23_curr" hidden="1">'[2]ePSM Medical Data Page'!$AF$168</definedName>
    <definedName name="Med_MDC_admits_23_prior" localSheetId="5" hidden="1">'[2]ePSM Medical Data Page'!$AI$168</definedName>
    <definedName name="Med_MDC_admits_23_prior" localSheetId="4" hidden="1">'[2]ePSM Medical Data Page'!$AI$168</definedName>
    <definedName name="Med_MDC_admits_23_prior" hidden="1">'[2]ePSM Medical Data Page'!$AI$168</definedName>
    <definedName name="Med_MDC_admits_999_curr" localSheetId="5" hidden="1">'[2]ePSM Medical Data Page'!$AF$175</definedName>
    <definedName name="Med_MDC_admits_999_curr" localSheetId="4" hidden="1">'[2]ePSM Medical Data Page'!$AF$175</definedName>
    <definedName name="Med_MDC_admits_999_curr" hidden="1">'[2]ePSM Medical Data Page'!$AF$175</definedName>
    <definedName name="Med_MDC_admits_999_prior" localSheetId="5" hidden="1">'[2]ePSM Medical Data Page'!$AI$175</definedName>
    <definedName name="Med_MDC_admits_999_prior" localSheetId="4" hidden="1">'[2]ePSM Medical Data Page'!$AI$175</definedName>
    <definedName name="Med_MDC_admits_999_prior" hidden="1">'[2]ePSM Medical Data Page'!$AI$175</definedName>
    <definedName name="Med_MDC_amb_billed_00_curr" localSheetId="5" hidden="1">'[2]ePSM Medical Data Page'!$AF$180</definedName>
    <definedName name="Med_MDC_amb_billed_00_curr" localSheetId="4" hidden="1">'[2]ePSM Medical Data Page'!$AF$180</definedName>
    <definedName name="Med_MDC_amb_billed_00_curr" hidden="1">'[2]ePSM Medical Data Page'!$AF$180</definedName>
    <definedName name="Med_MDC_amb_billed_00_prior" localSheetId="5" hidden="1">'[2]ePSM Medical Data Page'!$AI$180</definedName>
    <definedName name="Med_MDC_amb_billed_00_prior" localSheetId="4" hidden="1">'[2]ePSM Medical Data Page'!$AI$180</definedName>
    <definedName name="Med_MDC_amb_billed_00_prior" hidden="1">'[2]ePSM Medical Data Page'!$AI$180</definedName>
    <definedName name="Med_MDC_amb_billed_01_curr" localSheetId="5" hidden="1">'[2]ePSM Medical Data Page'!$AF$183</definedName>
    <definedName name="Med_MDC_amb_billed_01_curr" localSheetId="4" hidden="1">'[2]ePSM Medical Data Page'!$AF$183</definedName>
    <definedName name="Med_MDC_amb_billed_01_curr" hidden="1">'[2]ePSM Medical Data Page'!$AF$183</definedName>
    <definedName name="Med_MDC_amb_billed_01_prior" localSheetId="5" hidden="1">'[2]ePSM Medical Data Page'!$AI$183</definedName>
    <definedName name="Med_MDC_amb_billed_01_prior" localSheetId="4" hidden="1">'[2]ePSM Medical Data Page'!$AI$183</definedName>
    <definedName name="Med_MDC_amb_billed_01_prior" hidden="1">'[2]ePSM Medical Data Page'!$AI$183</definedName>
    <definedName name="Med_MDC_amb_billed_02_curr" localSheetId="5" hidden="1">'[2]ePSM Medical Data Page'!$AF$186</definedName>
    <definedName name="Med_MDC_amb_billed_02_curr" localSheetId="4" hidden="1">'[2]ePSM Medical Data Page'!$AF$186</definedName>
    <definedName name="Med_MDC_amb_billed_02_curr" hidden="1">'[2]ePSM Medical Data Page'!$AF$186</definedName>
    <definedName name="Med_MDC_amb_billed_02_prior" localSheetId="5" hidden="1">'[2]ePSM Medical Data Page'!$AI$186</definedName>
    <definedName name="Med_MDC_amb_billed_02_prior" localSheetId="4" hidden="1">'[2]ePSM Medical Data Page'!$AI$186</definedName>
    <definedName name="Med_MDC_amb_billed_02_prior" hidden="1">'[2]ePSM Medical Data Page'!$AI$186</definedName>
    <definedName name="Med_MDC_amb_billed_03_curr" localSheetId="5" hidden="1">'[2]ePSM Medical Data Page'!$AF$189</definedName>
    <definedName name="Med_MDC_amb_billed_03_curr" localSheetId="4" hidden="1">'[2]ePSM Medical Data Page'!$AF$189</definedName>
    <definedName name="Med_MDC_amb_billed_03_curr" hidden="1">'[2]ePSM Medical Data Page'!$AF$189</definedName>
    <definedName name="Med_MDC_amb_billed_03_prior" localSheetId="5" hidden="1">'[2]ePSM Medical Data Page'!$AI$189</definedName>
    <definedName name="Med_MDC_amb_billed_03_prior" localSheetId="4" hidden="1">'[2]ePSM Medical Data Page'!$AI$189</definedName>
    <definedName name="Med_MDC_amb_billed_03_prior" hidden="1">'[2]ePSM Medical Data Page'!$AI$189</definedName>
    <definedName name="Med_MDC_amb_billed_04_curr" localSheetId="5" hidden="1">'[2]ePSM Medical Data Page'!$AF$192</definedName>
    <definedName name="Med_MDC_amb_billed_04_curr" localSheetId="4" hidden="1">'[2]ePSM Medical Data Page'!$AF$192</definedName>
    <definedName name="Med_MDC_amb_billed_04_curr" hidden="1">'[2]ePSM Medical Data Page'!$AF$192</definedName>
    <definedName name="Med_MDC_amb_billed_04_prior" localSheetId="5" hidden="1">'[2]ePSM Medical Data Page'!$AI$192</definedName>
    <definedName name="Med_MDC_amb_billed_04_prior" localSheetId="4" hidden="1">'[2]ePSM Medical Data Page'!$AI$192</definedName>
    <definedName name="Med_MDC_amb_billed_04_prior" hidden="1">'[2]ePSM Medical Data Page'!$AI$192</definedName>
    <definedName name="Med_MDC_amb_billed_05_curr" localSheetId="5" hidden="1">'[2]ePSM Medical Data Page'!$AF$195</definedName>
    <definedName name="Med_MDC_amb_billed_05_curr" localSheetId="4" hidden="1">'[2]ePSM Medical Data Page'!$AF$195</definedName>
    <definedName name="Med_MDC_amb_billed_05_curr" hidden="1">'[2]ePSM Medical Data Page'!$AF$195</definedName>
    <definedName name="Med_MDC_amb_billed_05_prior" localSheetId="5" hidden="1">'[2]ePSM Medical Data Page'!$AI$195</definedName>
    <definedName name="Med_MDC_amb_billed_05_prior" localSheetId="4" hidden="1">'[2]ePSM Medical Data Page'!$AI$195</definedName>
    <definedName name="Med_MDC_amb_billed_05_prior" hidden="1">'[2]ePSM Medical Data Page'!$AI$195</definedName>
    <definedName name="Med_MDC_amb_billed_06_curr" localSheetId="5" hidden="1">'[2]ePSM Medical Data Page'!$AF$198</definedName>
    <definedName name="Med_MDC_amb_billed_06_curr" localSheetId="4" hidden="1">'[2]ePSM Medical Data Page'!$AF$198</definedName>
    <definedName name="Med_MDC_amb_billed_06_curr" hidden="1">'[2]ePSM Medical Data Page'!$AF$198</definedName>
    <definedName name="Med_MDC_amb_billed_06_prior" localSheetId="5" hidden="1">'[2]ePSM Medical Data Page'!$AI$198</definedName>
    <definedName name="Med_MDC_amb_billed_06_prior" localSheetId="4" hidden="1">'[2]ePSM Medical Data Page'!$AI$198</definedName>
    <definedName name="Med_MDC_amb_billed_06_prior" hidden="1">'[2]ePSM Medical Data Page'!$AI$198</definedName>
    <definedName name="Med_MDC_amb_billed_07_curr" localSheetId="5" hidden="1">'[2]ePSM Medical Data Page'!$AF$201</definedName>
    <definedName name="Med_MDC_amb_billed_07_curr" localSheetId="4" hidden="1">'[2]ePSM Medical Data Page'!$AF$201</definedName>
    <definedName name="Med_MDC_amb_billed_07_curr" hidden="1">'[2]ePSM Medical Data Page'!$AF$201</definedName>
    <definedName name="Med_MDC_amb_billed_07_prior" localSheetId="5" hidden="1">'[2]ePSM Medical Data Page'!$AI$201</definedName>
    <definedName name="Med_MDC_amb_billed_07_prior" localSheetId="4" hidden="1">'[2]ePSM Medical Data Page'!$AI$201</definedName>
    <definedName name="Med_MDC_amb_billed_07_prior" hidden="1">'[2]ePSM Medical Data Page'!$AI$201</definedName>
    <definedName name="Med_MDC_amb_billed_08_curr" localSheetId="5" hidden="1">'[2]ePSM Medical Data Page'!$AF$204</definedName>
    <definedName name="Med_MDC_amb_billed_08_curr" localSheetId="4" hidden="1">'[2]ePSM Medical Data Page'!$AF$204</definedName>
    <definedName name="Med_MDC_amb_billed_08_curr" hidden="1">'[2]ePSM Medical Data Page'!$AF$204</definedName>
    <definedName name="Med_MDC_amb_billed_08_prior" localSheetId="5" hidden="1">'[2]ePSM Medical Data Page'!$AI$204</definedName>
    <definedName name="Med_MDC_amb_billed_08_prior" localSheetId="4" hidden="1">'[2]ePSM Medical Data Page'!$AI$204</definedName>
    <definedName name="Med_MDC_amb_billed_08_prior" hidden="1">'[2]ePSM Medical Data Page'!$AI$204</definedName>
    <definedName name="Med_MDC_amb_billed_09_curr" localSheetId="5" hidden="1">'[2]ePSM Medical Data Page'!$AF$207</definedName>
    <definedName name="Med_MDC_amb_billed_09_curr" localSheetId="4" hidden="1">'[2]ePSM Medical Data Page'!$AF$207</definedName>
    <definedName name="Med_MDC_amb_billed_09_curr" hidden="1">'[2]ePSM Medical Data Page'!$AF$207</definedName>
    <definedName name="Med_MDC_amb_billed_09_prior" localSheetId="5" hidden="1">'[2]ePSM Medical Data Page'!$AI$207</definedName>
    <definedName name="Med_MDC_amb_billed_09_prior" localSheetId="4" hidden="1">'[2]ePSM Medical Data Page'!$AI$207</definedName>
    <definedName name="Med_MDC_amb_billed_09_prior" hidden="1">'[2]ePSM Medical Data Page'!$AI$207</definedName>
    <definedName name="Med_MDC_amb_billed_10_curr" localSheetId="5" hidden="1">'[2]ePSM Medical Data Page'!$AF$210</definedName>
    <definedName name="Med_MDC_amb_billed_10_curr" localSheetId="4" hidden="1">'[2]ePSM Medical Data Page'!$AF$210</definedName>
    <definedName name="Med_MDC_amb_billed_10_curr" hidden="1">'[2]ePSM Medical Data Page'!$AF$210</definedName>
    <definedName name="Med_MDC_amb_billed_10_prior" localSheetId="5" hidden="1">'[2]ePSM Medical Data Page'!$AI$210</definedName>
    <definedName name="Med_MDC_amb_billed_10_prior" localSheetId="4" hidden="1">'[2]ePSM Medical Data Page'!$AI$210</definedName>
    <definedName name="Med_MDC_amb_billed_10_prior" hidden="1">'[2]ePSM Medical Data Page'!$AI$210</definedName>
    <definedName name="Med_MDC_amb_billed_11_curr" localSheetId="5" hidden="1">'[2]ePSM Medical Data Page'!$AF$213</definedName>
    <definedName name="Med_MDC_amb_billed_11_curr" localSheetId="4" hidden="1">'[2]ePSM Medical Data Page'!$AF$213</definedName>
    <definedName name="Med_MDC_amb_billed_11_curr" hidden="1">'[2]ePSM Medical Data Page'!$AF$213</definedName>
    <definedName name="Med_MDC_amb_billed_11_prior" localSheetId="5" hidden="1">'[2]ePSM Medical Data Page'!$AI$213</definedName>
    <definedName name="Med_MDC_amb_billed_11_prior" localSheetId="4" hidden="1">'[2]ePSM Medical Data Page'!$AI$213</definedName>
    <definedName name="Med_MDC_amb_billed_11_prior" hidden="1">'[2]ePSM Medical Data Page'!$AI$213</definedName>
    <definedName name="Med_MDC_amb_billed_12_curr" localSheetId="5" hidden="1">'[2]ePSM Medical Data Page'!$AF$216</definedName>
    <definedName name="Med_MDC_amb_billed_12_curr" localSheetId="4" hidden="1">'[2]ePSM Medical Data Page'!$AF$216</definedName>
    <definedName name="Med_MDC_amb_billed_12_curr" hidden="1">'[2]ePSM Medical Data Page'!$AF$216</definedName>
    <definedName name="Med_MDC_amb_billed_12_prior" localSheetId="5" hidden="1">'[2]ePSM Medical Data Page'!$AI$216</definedName>
    <definedName name="Med_MDC_amb_billed_12_prior" localSheetId="4" hidden="1">'[2]ePSM Medical Data Page'!$AI$216</definedName>
    <definedName name="Med_MDC_amb_billed_12_prior" hidden="1">'[2]ePSM Medical Data Page'!$AI$216</definedName>
    <definedName name="Med_MDC_amb_billed_13_curr" localSheetId="5" hidden="1">'[2]ePSM Medical Data Page'!$AF$219</definedName>
    <definedName name="Med_MDC_amb_billed_13_curr" localSheetId="4" hidden="1">'[2]ePSM Medical Data Page'!$AF$219</definedName>
    <definedName name="Med_MDC_amb_billed_13_curr" hidden="1">'[2]ePSM Medical Data Page'!$AF$219</definedName>
    <definedName name="Med_MDC_amb_billed_13_prior" localSheetId="5" hidden="1">'[2]ePSM Medical Data Page'!$AI$219</definedName>
    <definedName name="Med_MDC_amb_billed_13_prior" localSheetId="4" hidden="1">'[2]ePSM Medical Data Page'!$AI$219</definedName>
    <definedName name="Med_MDC_amb_billed_13_prior" hidden="1">'[2]ePSM Medical Data Page'!$AI$219</definedName>
    <definedName name="Med_MDC_amb_billed_14_curr" localSheetId="5" hidden="1">'[2]ePSM Medical Data Page'!$AF$222</definedName>
    <definedName name="Med_MDC_amb_billed_14_curr" localSheetId="4" hidden="1">'[2]ePSM Medical Data Page'!$AF$222</definedName>
    <definedName name="Med_MDC_amb_billed_14_curr" hidden="1">'[2]ePSM Medical Data Page'!$AF$222</definedName>
    <definedName name="Med_MDC_amb_billed_14_prior" localSheetId="5" hidden="1">'[2]ePSM Medical Data Page'!$AI$222</definedName>
    <definedName name="Med_MDC_amb_billed_14_prior" localSheetId="4" hidden="1">'[2]ePSM Medical Data Page'!$AI$222</definedName>
    <definedName name="Med_MDC_amb_billed_14_prior" hidden="1">'[2]ePSM Medical Data Page'!$AI$222</definedName>
    <definedName name="Med_MDC_amb_billed_15_curr" localSheetId="5" hidden="1">'[2]ePSM Medical Data Page'!$AF$225</definedName>
    <definedName name="Med_MDC_amb_billed_15_curr" localSheetId="4" hidden="1">'[2]ePSM Medical Data Page'!$AF$225</definedName>
    <definedName name="Med_MDC_amb_billed_15_curr" hidden="1">'[2]ePSM Medical Data Page'!$AF$225</definedName>
    <definedName name="Med_MDC_amb_billed_15_prior" localSheetId="5" hidden="1">'[2]ePSM Medical Data Page'!$AI$225</definedName>
    <definedName name="Med_MDC_amb_billed_15_prior" localSheetId="4" hidden="1">'[2]ePSM Medical Data Page'!$AI$225</definedName>
    <definedName name="Med_MDC_amb_billed_15_prior" hidden="1">'[2]ePSM Medical Data Page'!$AI$225</definedName>
    <definedName name="Med_MDC_amb_billed_16_curr" localSheetId="5" hidden="1">'[2]ePSM Medical Data Page'!$AF$228</definedName>
    <definedName name="Med_MDC_amb_billed_16_curr" localSheetId="4" hidden="1">'[2]ePSM Medical Data Page'!$AF$228</definedName>
    <definedName name="Med_MDC_amb_billed_16_curr" hidden="1">'[2]ePSM Medical Data Page'!$AF$228</definedName>
    <definedName name="Med_MDC_amb_billed_16_prior" localSheetId="5" hidden="1">'[2]ePSM Medical Data Page'!$AI$228</definedName>
    <definedName name="Med_MDC_amb_billed_16_prior" localSheetId="4" hidden="1">'[2]ePSM Medical Data Page'!$AI$228</definedName>
    <definedName name="Med_MDC_amb_billed_16_prior" hidden="1">'[2]ePSM Medical Data Page'!$AI$228</definedName>
    <definedName name="Med_MDC_amb_billed_17_curr" localSheetId="5" hidden="1">'[2]ePSM Medical Data Page'!$AF$231</definedName>
    <definedName name="Med_MDC_amb_billed_17_curr" localSheetId="4" hidden="1">'[2]ePSM Medical Data Page'!$AF$231</definedName>
    <definedName name="Med_MDC_amb_billed_17_curr" hidden="1">'[2]ePSM Medical Data Page'!$AF$231</definedName>
    <definedName name="Med_MDC_amb_billed_17_prior" localSheetId="5" hidden="1">'[2]ePSM Medical Data Page'!$AI$231</definedName>
    <definedName name="Med_MDC_amb_billed_17_prior" localSheetId="4" hidden="1">'[2]ePSM Medical Data Page'!$AI$231</definedName>
    <definedName name="Med_MDC_amb_billed_17_prior" hidden="1">'[2]ePSM Medical Data Page'!$AI$231</definedName>
    <definedName name="Med_MDC_amb_billed_18_curr" localSheetId="5" hidden="1">'[2]ePSM Medical Data Page'!$AF$234</definedName>
    <definedName name="Med_MDC_amb_billed_18_curr" localSheetId="4" hidden="1">'[2]ePSM Medical Data Page'!$AF$234</definedName>
    <definedName name="Med_MDC_amb_billed_18_curr" hidden="1">'[2]ePSM Medical Data Page'!$AF$234</definedName>
    <definedName name="Med_MDC_amb_billed_18_prior" localSheetId="5" hidden="1">'[2]ePSM Medical Data Page'!$AI$234</definedName>
    <definedName name="Med_MDC_amb_billed_18_prior" localSheetId="4" hidden="1">'[2]ePSM Medical Data Page'!$AI$234</definedName>
    <definedName name="Med_MDC_amb_billed_18_prior" hidden="1">'[2]ePSM Medical Data Page'!$AI$234</definedName>
    <definedName name="Med_MDC_amb_billed_19_curr" localSheetId="5" hidden="1">'[2]ePSM Medical Data Page'!$AF$237</definedName>
    <definedName name="Med_MDC_amb_billed_19_curr" localSheetId="4" hidden="1">'[2]ePSM Medical Data Page'!$AF$237</definedName>
    <definedName name="Med_MDC_amb_billed_19_curr" hidden="1">'[2]ePSM Medical Data Page'!$AF$237</definedName>
    <definedName name="Med_MDC_amb_billed_19_prior" localSheetId="5" hidden="1">'[2]ePSM Medical Data Page'!$AI$237</definedName>
    <definedName name="Med_MDC_amb_billed_19_prior" localSheetId="4" hidden="1">'[2]ePSM Medical Data Page'!$AI$237</definedName>
    <definedName name="Med_MDC_amb_billed_19_prior" hidden="1">'[2]ePSM Medical Data Page'!$AI$237</definedName>
    <definedName name="Med_MDC_amb_billed_20_curr" localSheetId="5" hidden="1">'[2]ePSM Medical Data Page'!$AF$240</definedName>
    <definedName name="Med_MDC_amb_billed_20_curr" localSheetId="4" hidden="1">'[2]ePSM Medical Data Page'!$AF$240</definedName>
    <definedName name="Med_MDC_amb_billed_20_curr" hidden="1">'[2]ePSM Medical Data Page'!$AF$240</definedName>
    <definedName name="Med_MDC_amb_billed_20_prior" localSheetId="5" hidden="1">'[2]ePSM Medical Data Page'!$AI$240</definedName>
    <definedName name="Med_MDC_amb_billed_20_prior" localSheetId="4" hidden="1">'[2]ePSM Medical Data Page'!$AI$240</definedName>
    <definedName name="Med_MDC_amb_billed_20_prior" hidden="1">'[2]ePSM Medical Data Page'!$AI$240</definedName>
    <definedName name="Med_MDC_amb_billed_21_curr" localSheetId="5" hidden="1">'[2]ePSM Medical Data Page'!$AF$243</definedName>
    <definedName name="Med_MDC_amb_billed_21_curr" localSheetId="4" hidden="1">'[2]ePSM Medical Data Page'!$AF$243</definedName>
    <definedName name="Med_MDC_amb_billed_21_curr" hidden="1">'[2]ePSM Medical Data Page'!$AF$243</definedName>
    <definedName name="Med_MDC_amb_billed_21_prior" localSheetId="5" hidden="1">'[2]ePSM Medical Data Page'!$AI$243</definedName>
    <definedName name="Med_MDC_amb_billed_21_prior" localSheetId="4" hidden="1">'[2]ePSM Medical Data Page'!$AI$243</definedName>
    <definedName name="Med_MDC_amb_billed_21_prior" hidden="1">'[2]ePSM Medical Data Page'!$AI$243</definedName>
    <definedName name="Med_MDC_amb_billed_22_curr" localSheetId="5" hidden="1">'[2]ePSM Medical Data Page'!$AF$246</definedName>
    <definedName name="Med_MDC_amb_billed_22_curr" localSheetId="4" hidden="1">'[2]ePSM Medical Data Page'!$AF$246</definedName>
    <definedName name="Med_MDC_amb_billed_22_curr" hidden="1">'[2]ePSM Medical Data Page'!$AF$246</definedName>
    <definedName name="Med_MDC_amb_billed_22_prior" localSheetId="5" hidden="1">'[2]ePSM Medical Data Page'!$AI$246</definedName>
    <definedName name="Med_MDC_amb_billed_22_prior" localSheetId="4" hidden="1">'[2]ePSM Medical Data Page'!$AI$246</definedName>
    <definedName name="Med_MDC_amb_billed_22_prior" hidden="1">'[2]ePSM Medical Data Page'!$AI$246</definedName>
    <definedName name="Med_MDC_amb_billed_23_curr" localSheetId="5" hidden="1">'[2]ePSM Medical Data Page'!$AF$249</definedName>
    <definedName name="Med_MDC_amb_billed_23_curr" localSheetId="4" hidden="1">'[2]ePSM Medical Data Page'!$AF$249</definedName>
    <definedName name="Med_MDC_amb_billed_23_curr" hidden="1">'[2]ePSM Medical Data Page'!$AF$249</definedName>
    <definedName name="Med_MDC_amb_billed_23_prior" localSheetId="5" hidden="1">'[2]ePSM Medical Data Page'!$AI$249</definedName>
    <definedName name="Med_MDC_amb_billed_23_prior" localSheetId="4" hidden="1">'[2]ePSM Medical Data Page'!$AI$249</definedName>
    <definedName name="Med_MDC_amb_billed_23_prior" hidden="1">'[2]ePSM Medical Data Page'!$AI$249</definedName>
    <definedName name="Med_MDC_amb_billed_999_curr" localSheetId="5" hidden="1">'[2]ePSM Medical Data Page'!$AF$252</definedName>
    <definedName name="Med_MDC_amb_billed_999_curr" localSheetId="4" hidden="1">'[2]ePSM Medical Data Page'!$AF$252</definedName>
    <definedName name="Med_MDC_amb_billed_999_curr" hidden="1">'[2]ePSM Medical Data Page'!$AF$252</definedName>
    <definedName name="Med_MDC_amb_billed_999_prior" localSheetId="5" hidden="1">'[2]ePSM Medical Data Page'!$AI$252</definedName>
    <definedName name="Med_MDC_amb_billed_999_prior" localSheetId="4" hidden="1">'[2]ePSM Medical Data Page'!$AI$252</definedName>
    <definedName name="Med_MDC_amb_billed_999_prior" hidden="1">'[2]ePSM Medical Data Page'!$AI$252</definedName>
    <definedName name="Med_MDC_amb_paid_00_curr" localSheetId="5" hidden="1">'[2]ePSM Medical Data Page'!$AF$6</definedName>
    <definedName name="Med_MDC_amb_paid_00_curr" localSheetId="4" hidden="1">'[2]ePSM Medical Data Page'!$AF$6</definedName>
    <definedName name="Med_MDC_amb_paid_00_curr" hidden="1">'[2]ePSM Medical Data Page'!$AF$6</definedName>
    <definedName name="Med_MDC_amb_paid_00_prior" localSheetId="5" hidden="1">'[2]ePSM Medical Data Page'!$AI$6</definedName>
    <definedName name="Med_MDC_amb_paid_00_prior" localSheetId="4" hidden="1">'[2]ePSM Medical Data Page'!$AI$6</definedName>
    <definedName name="Med_MDC_amb_paid_00_prior" hidden="1">'[2]ePSM Medical Data Page'!$AI$6</definedName>
    <definedName name="Med_MDC_amb_paid_01_curr" localSheetId="5" hidden="1">'[2]ePSM Medical Data Page'!$AF$13</definedName>
    <definedName name="Med_MDC_amb_paid_01_curr" localSheetId="4" hidden="1">'[2]ePSM Medical Data Page'!$AF$13</definedName>
    <definedName name="Med_MDC_amb_paid_01_curr" hidden="1">'[2]ePSM Medical Data Page'!$AF$13</definedName>
    <definedName name="Med_MDC_amb_paid_01_prior" localSheetId="5" hidden="1">'[2]ePSM Medical Data Page'!$AI$13</definedName>
    <definedName name="Med_MDC_amb_paid_01_prior" localSheetId="4" hidden="1">'[2]ePSM Medical Data Page'!$AI$13</definedName>
    <definedName name="Med_MDC_amb_paid_01_prior" hidden="1">'[2]ePSM Medical Data Page'!$AI$13</definedName>
    <definedName name="Med_MDC_amb_paid_02_curr" localSheetId="5" hidden="1">'[2]ePSM Medical Data Page'!$AF$20</definedName>
    <definedName name="Med_MDC_amb_paid_02_curr" localSheetId="4" hidden="1">'[2]ePSM Medical Data Page'!$AF$20</definedName>
    <definedName name="Med_MDC_amb_paid_02_curr" hidden="1">'[2]ePSM Medical Data Page'!$AF$20</definedName>
    <definedName name="Med_MDC_amb_paid_02_prior" localSheetId="5" hidden="1">'[2]ePSM Medical Data Page'!$AI$20</definedName>
    <definedName name="Med_MDC_amb_paid_02_prior" localSheetId="4" hidden="1">'[2]ePSM Medical Data Page'!$AI$20</definedName>
    <definedName name="Med_MDC_amb_paid_02_prior" hidden="1">'[2]ePSM Medical Data Page'!$AI$20</definedName>
    <definedName name="Med_MDC_amb_paid_03_curr" localSheetId="5" hidden="1">'[2]ePSM Medical Data Page'!$AF$27</definedName>
    <definedName name="Med_MDC_amb_paid_03_curr" localSheetId="4" hidden="1">'[2]ePSM Medical Data Page'!$AF$27</definedName>
    <definedName name="Med_MDC_amb_paid_03_curr" hidden="1">'[2]ePSM Medical Data Page'!$AF$27</definedName>
    <definedName name="Med_MDC_amb_paid_03_prior" localSheetId="5" hidden="1">'[2]ePSM Medical Data Page'!$AI$27</definedName>
    <definedName name="Med_MDC_amb_paid_03_prior" localSheetId="4" hidden="1">'[2]ePSM Medical Data Page'!$AI$27</definedName>
    <definedName name="Med_MDC_amb_paid_03_prior" hidden="1">'[2]ePSM Medical Data Page'!$AI$27</definedName>
    <definedName name="Med_MDC_amb_paid_04_curr" localSheetId="5" hidden="1">'[2]ePSM Medical Data Page'!$AF$34</definedName>
    <definedName name="Med_MDC_amb_paid_04_curr" localSheetId="4" hidden="1">'[2]ePSM Medical Data Page'!$AF$34</definedName>
    <definedName name="Med_MDC_amb_paid_04_curr" hidden="1">'[2]ePSM Medical Data Page'!$AF$34</definedName>
    <definedName name="Med_MDC_amb_paid_04_prior" localSheetId="5" hidden="1">'[2]ePSM Medical Data Page'!$AI$34</definedName>
    <definedName name="Med_MDC_amb_paid_04_prior" localSheetId="4" hidden="1">'[2]ePSM Medical Data Page'!$AI$34</definedName>
    <definedName name="Med_MDC_amb_paid_04_prior" hidden="1">'[2]ePSM Medical Data Page'!$AI$34</definedName>
    <definedName name="Med_MDC_amb_paid_05_curr" localSheetId="5" hidden="1">'[2]ePSM Medical Data Page'!$AF$41</definedName>
    <definedName name="Med_MDC_amb_paid_05_curr" localSheetId="4" hidden="1">'[2]ePSM Medical Data Page'!$AF$41</definedName>
    <definedName name="Med_MDC_amb_paid_05_curr" hidden="1">'[2]ePSM Medical Data Page'!$AF$41</definedName>
    <definedName name="Med_MDC_amb_paid_05_prior" localSheetId="5" hidden="1">'[2]ePSM Medical Data Page'!$AI$41</definedName>
    <definedName name="Med_MDC_amb_paid_05_prior" localSheetId="4" hidden="1">'[2]ePSM Medical Data Page'!$AI$41</definedName>
    <definedName name="Med_MDC_amb_paid_05_prior" hidden="1">'[2]ePSM Medical Data Page'!$AI$41</definedName>
    <definedName name="Med_MDC_amb_paid_06_curr" localSheetId="5" hidden="1">'[2]ePSM Medical Data Page'!$AF$48</definedName>
    <definedName name="Med_MDC_amb_paid_06_curr" localSheetId="4" hidden="1">'[2]ePSM Medical Data Page'!$AF$48</definedName>
    <definedName name="Med_MDC_amb_paid_06_curr" hidden="1">'[2]ePSM Medical Data Page'!$AF$48</definedName>
    <definedName name="Med_MDC_amb_paid_06_prior" localSheetId="5" hidden="1">'[2]ePSM Medical Data Page'!$AI$48</definedName>
    <definedName name="Med_MDC_amb_paid_06_prior" localSheetId="4" hidden="1">'[2]ePSM Medical Data Page'!$AI$48</definedName>
    <definedName name="Med_MDC_amb_paid_06_prior" hidden="1">'[2]ePSM Medical Data Page'!$AI$48</definedName>
    <definedName name="Med_MDC_amb_paid_07_curr" localSheetId="5" hidden="1">'[2]ePSM Medical Data Page'!$AF$55</definedName>
    <definedName name="Med_MDC_amb_paid_07_curr" localSheetId="4" hidden="1">'[2]ePSM Medical Data Page'!$AF$55</definedName>
    <definedName name="Med_MDC_amb_paid_07_curr" hidden="1">'[2]ePSM Medical Data Page'!$AF$55</definedName>
    <definedName name="Med_MDC_amb_paid_07_prior" localSheetId="5" hidden="1">'[2]ePSM Medical Data Page'!$AI$55</definedName>
    <definedName name="Med_MDC_amb_paid_07_prior" localSheetId="4" hidden="1">'[2]ePSM Medical Data Page'!$AI$55</definedName>
    <definedName name="Med_MDC_amb_paid_07_prior" hidden="1">'[2]ePSM Medical Data Page'!$AI$55</definedName>
    <definedName name="Med_MDC_amb_paid_08_curr" localSheetId="5" hidden="1">'[2]ePSM Medical Data Page'!$AF$62</definedName>
    <definedName name="Med_MDC_amb_paid_08_curr" localSheetId="4" hidden="1">'[2]ePSM Medical Data Page'!$AF$62</definedName>
    <definedName name="Med_MDC_amb_paid_08_curr" hidden="1">'[2]ePSM Medical Data Page'!$AF$62</definedName>
    <definedName name="Med_MDC_amb_paid_08_prior" localSheetId="5" hidden="1">'[2]ePSM Medical Data Page'!$AI$62</definedName>
    <definedName name="Med_MDC_amb_paid_08_prior" localSheetId="4" hidden="1">'[2]ePSM Medical Data Page'!$AI$62</definedName>
    <definedName name="Med_MDC_amb_paid_08_prior" hidden="1">'[2]ePSM Medical Data Page'!$AI$62</definedName>
    <definedName name="Med_MDC_amb_paid_09_curr" localSheetId="5" hidden="1">'[2]ePSM Medical Data Page'!$AF$69</definedName>
    <definedName name="Med_MDC_amb_paid_09_curr" localSheetId="4" hidden="1">'[2]ePSM Medical Data Page'!$AF$69</definedName>
    <definedName name="Med_MDC_amb_paid_09_curr" hidden="1">'[2]ePSM Medical Data Page'!$AF$69</definedName>
    <definedName name="Med_MDC_amb_paid_09_prior" localSheetId="5" hidden="1">'[2]ePSM Medical Data Page'!$AI$69</definedName>
    <definedName name="Med_MDC_amb_paid_09_prior" localSheetId="4" hidden="1">'[2]ePSM Medical Data Page'!$AI$69</definedName>
    <definedName name="Med_MDC_amb_paid_09_prior" hidden="1">'[2]ePSM Medical Data Page'!$AI$69</definedName>
    <definedName name="Med_MDC_amb_paid_10_curr" localSheetId="5" hidden="1">'[2]ePSM Medical Data Page'!$AF$76</definedName>
    <definedName name="Med_MDC_amb_paid_10_curr" localSheetId="4" hidden="1">'[2]ePSM Medical Data Page'!$AF$76</definedName>
    <definedName name="Med_MDC_amb_paid_10_curr" hidden="1">'[2]ePSM Medical Data Page'!$AF$76</definedName>
    <definedName name="Med_MDC_amb_paid_10_prior" localSheetId="5" hidden="1">'[2]ePSM Medical Data Page'!$AI$76</definedName>
    <definedName name="Med_MDC_amb_paid_10_prior" localSheetId="4" hidden="1">'[2]ePSM Medical Data Page'!$AI$76</definedName>
    <definedName name="Med_MDC_amb_paid_10_prior" hidden="1">'[2]ePSM Medical Data Page'!$AI$76</definedName>
    <definedName name="Med_MDC_amb_paid_11_curr" localSheetId="5" hidden="1">'[2]ePSM Medical Data Page'!$AF$83</definedName>
    <definedName name="Med_MDC_amb_paid_11_curr" localSheetId="4" hidden="1">'[2]ePSM Medical Data Page'!$AF$83</definedName>
    <definedName name="Med_MDC_amb_paid_11_curr" hidden="1">'[2]ePSM Medical Data Page'!$AF$83</definedName>
    <definedName name="Med_MDC_amb_paid_11_prior" localSheetId="5" hidden="1">'[2]ePSM Medical Data Page'!$AI$83</definedName>
    <definedName name="Med_MDC_amb_paid_11_prior" localSheetId="4" hidden="1">'[2]ePSM Medical Data Page'!$AI$83</definedName>
    <definedName name="Med_MDC_amb_paid_11_prior" hidden="1">'[2]ePSM Medical Data Page'!$AI$83</definedName>
    <definedName name="Med_MDC_amb_paid_12_curr" localSheetId="5" hidden="1">'[2]ePSM Medical Data Page'!$AF$90</definedName>
    <definedName name="Med_MDC_amb_paid_12_curr" localSheetId="4" hidden="1">'[2]ePSM Medical Data Page'!$AF$90</definedName>
    <definedName name="Med_MDC_amb_paid_12_curr" hidden="1">'[2]ePSM Medical Data Page'!$AF$90</definedName>
    <definedName name="Med_MDC_amb_paid_12_prior" localSheetId="5" hidden="1">'[2]ePSM Medical Data Page'!$AI$90</definedName>
    <definedName name="Med_MDC_amb_paid_12_prior" localSheetId="4" hidden="1">'[2]ePSM Medical Data Page'!$AI$90</definedName>
    <definedName name="Med_MDC_amb_paid_12_prior" hidden="1">'[2]ePSM Medical Data Page'!$AI$90</definedName>
    <definedName name="Med_MDC_amb_paid_13_curr" localSheetId="5" hidden="1">'[2]ePSM Medical Data Page'!$AF$97</definedName>
    <definedName name="Med_MDC_amb_paid_13_curr" localSheetId="4" hidden="1">'[2]ePSM Medical Data Page'!$AF$97</definedName>
    <definedName name="Med_MDC_amb_paid_13_curr" hidden="1">'[2]ePSM Medical Data Page'!$AF$97</definedName>
    <definedName name="Med_MDC_amb_paid_13_prior" localSheetId="5" hidden="1">'[2]ePSM Medical Data Page'!$AI$97</definedName>
    <definedName name="Med_MDC_amb_paid_13_prior" localSheetId="4" hidden="1">'[2]ePSM Medical Data Page'!$AI$97</definedName>
    <definedName name="Med_MDC_amb_paid_13_prior" hidden="1">'[2]ePSM Medical Data Page'!$AI$97</definedName>
    <definedName name="Med_MDC_amb_paid_14_curr" localSheetId="5" hidden="1">'[2]ePSM Medical Data Page'!$AF$104</definedName>
    <definedName name="Med_MDC_amb_paid_14_curr" localSheetId="4" hidden="1">'[2]ePSM Medical Data Page'!$AF$104</definedName>
    <definedName name="Med_MDC_amb_paid_14_curr" hidden="1">'[2]ePSM Medical Data Page'!$AF$104</definedName>
    <definedName name="Med_MDC_amb_paid_14_prior" localSheetId="5" hidden="1">'[2]ePSM Medical Data Page'!$AI$104</definedName>
    <definedName name="Med_MDC_amb_paid_14_prior" localSheetId="4" hidden="1">'[2]ePSM Medical Data Page'!$AI$104</definedName>
    <definedName name="Med_MDC_amb_paid_14_prior" hidden="1">'[2]ePSM Medical Data Page'!$AI$104</definedName>
    <definedName name="Med_MDC_amb_paid_15_curr" localSheetId="5" hidden="1">'[2]ePSM Medical Data Page'!$AF$111</definedName>
    <definedName name="Med_MDC_amb_paid_15_curr" localSheetId="4" hidden="1">'[2]ePSM Medical Data Page'!$AF$111</definedName>
    <definedName name="Med_MDC_amb_paid_15_curr" hidden="1">'[2]ePSM Medical Data Page'!$AF$111</definedName>
    <definedName name="Med_MDC_amb_paid_15_prior" localSheetId="5" hidden="1">'[2]ePSM Medical Data Page'!$AI$111</definedName>
    <definedName name="Med_MDC_amb_paid_15_prior" localSheetId="4" hidden="1">'[2]ePSM Medical Data Page'!$AI$111</definedName>
    <definedName name="Med_MDC_amb_paid_15_prior" hidden="1">'[2]ePSM Medical Data Page'!$AI$111</definedName>
    <definedName name="Med_MDC_amb_paid_16_curr" localSheetId="5" hidden="1">'[2]ePSM Medical Data Page'!$AF$118</definedName>
    <definedName name="Med_MDC_amb_paid_16_curr" localSheetId="4" hidden="1">'[2]ePSM Medical Data Page'!$AF$118</definedName>
    <definedName name="Med_MDC_amb_paid_16_curr" hidden="1">'[2]ePSM Medical Data Page'!$AF$118</definedName>
    <definedName name="Med_MDC_amb_paid_16_prior" localSheetId="5" hidden="1">'[2]ePSM Medical Data Page'!$AI$118</definedName>
    <definedName name="Med_MDC_amb_paid_16_prior" localSheetId="4" hidden="1">'[2]ePSM Medical Data Page'!$AI$118</definedName>
    <definedName name="Med_MDC_amb_paid_16_prior" hidden="1">'[2]ePSM Medical Data Page'!$AI$118</definedName>
    <definedName name="Med_MDC_amb_paid_17_curr" localSheetId="5" hidden="1">'[2]ePSM Medical Data Page'!$AF$125</definedName>
    <definedName name="Med_MDC_amb_paid_17_curr" localSheetId="4" hidden="1">'[2]ePSM Medical Data Page'!$AF$125</definedName>
    <definedName name="Med_MDC_amb_paid_17_curr" hidden="1">'[2]ePSM Medical Data Page'!$AF$125</definedName>
    <definedName name="Med_MDC_amb_paid_17_prior" localSheetId="5" hidden="1">'[2]ePSM Medical Data Page'!$AI$125</definedName>
    <definedName name="Med_MDC_amb_paid_17_prior" localSheetId="4" hidden="1">'[2]ePSM Medical Data Page'!$AI$125</definedName>
    <definedName name="Med_MDC_amb_paid_17_prior" hidden="1">'[2]ePSM Medical Data Page'!$AI$125</definedName>
    <definedName name="Med_MDC_amb_paid_18_curr" localSheetId="5" hidden="1">'[2]ePSM Medical Data Page'!$AF$132</definedName>
    <definedName name="Med_MDC_amb_paid_18_curr" localSheetId="4" hidden="1">'[2]ePSM Medical Data Page'!$AF$132</definedName>
    <definedName name="Med_MDC_amb_paid_18_curr" hidden="1">'[2]ePSM Medical Data Page'!$AF$132</definedName>
    <definedName name="Med_MDC_amb_paid_18_prior" localSheetId="5" hidden="1">'[2]ePSM Medical Data Page'!$AI$132</definedName>
    <definedName name="Med_MDC_amb_paid_18_prior" localSheetId="4" hidden="1">'[2]ePSM Medical Data Page'!$AI$132</definedName>
    <definedName name="Med_MDC_amb_paid_18_prior" hidden="1">'[2]ePSM Medical Data Page'!$AI$132</definedName>
    <definedName name="Med_MDC_amb_paid_19_curr" localSheetId="5" hidden="1">'[2]ePSM Medical Data Page'!$AF$139</definedName>
    <definedName name="Med_MDC_amb_paid_19_curr" localSheetId="4" hidden="1">'[2]ePSM Medical Data Page'!$AF$139</definedName>
    <definedName name="Med_MDC_amb_paid_19_curr" hidden="1">'[2]ePSM Medical Data Page'!$AF$139</definedName>
    <definedName name="Med_MDC_amb_paid_19_prior" localSheetId="5" hidden="1">'[2]ePSM Medical Data Page'!$AI$139</definedName>
    <definedName name="Med_MDC_amb_paid_19_prior" localSheetId="4" hidden="1">'[2]ePSM Medical Data Page'!$AI$139</definedName>
    <definedName name="Med_MDC_amb_paid_19_prior" hidden="1">'[2]ePSM Medical Data Page'!$AI$139</definedName>
    <definedName name="Med_MDC_amb_paid_20_curr" localSheetId="5" hidden="1">'[2]ePSM Medical Data Page'!$AF$146</definedName>
    <definedName name="Med_MDC_amb_paid_20_curr" localSheetId="4" hidden="1">'[2]ePSM Medical Data Page'!$AF$146</definedName>
    <definedName name="Med_MDC_amb_paid_20_curr" hidden="1">'[2]ePSM Medical Data Page'!$AF$146</definedName>
    <definedName name="Med_MDC_amb_paid_20_prior" localSheetId="5" hidden="1">'[2]ePSM Medical Data Page'!$AI$146</definedName>
    <definedName name="Med_MDC_amb_paid_20_prior" localSheetId="4" hidden="1">'[2]ePSM Medical Data Page'!$AI$146</definedName>
    <definedName name="Med_MDC_amb_paid_20_prior" hidden="1">'[2]ePSM Medical Data Page'!$AI$146</definedName>
    <definedName name="Med_MDC_amb_paid_21_curr" localSheetId="5" hidden="1">'[2]ePSM Medical Data Page'!$AF$153</definedName>
    <definedName name="Med_MDC_amb_paid_21_curr" localSheetId="4" hidden="1">'[2]ePSM Medical Data Page'!$AF$153</definedName>
    <definedName name="Med_MDC_amb_paid_21_curr" hidden="1">'[2]ePSM Medical Data Page'!$AF$153</definedName>
    <definedName name="Med_MDC_amb_paid_21_prior" localSheetId="5" hidden="1">'[2]ePSM Medical Data Page'!$AI$153</definedName>
    <definedName name="Med_MDC_amb_paid_21_prior" localSheetId="4" hidden="1">'[2]ePSM Medical Data Page'!$AI$153</definedName>
    <definedName name="Med_MDC_amb_paid_21_prior" hidden="1">'[2]ePSM Medical Data Page'!$AI$153</definedName>
    <definedName name="Med_MDC_amb_paid_22_curr" localSheetId="5" hidden="1">'[2]ePSM Medical Data Page'!$AF$160</definedName>
    <definedName name="Med_MDC_amb_paid_22_curr" localSheetId="4" hidden="1">'[2]ePSM Medical Data Page'!$AF$160</definedName>
    <definedName name="Med_MDC_amb_paid_22_curr" hidden="1">'[2]ePSM Medical Data Page'!$AF$160</definedName>
    <definedName name="Med_MDC_amb_paid_22_prior" localSheetId="5" hidden="1">'[2]ePSM Medical Data Page'!$AI$160</definedName>
    <definedName name="Med_MDC_amb_paid_22_prior" localSheetId="4" hidden="1">'[2]ePSM Medical Data Page'!$AI$160</definedName>
    <definedName name="Med_MDC_amb_paid_22_prior" hidden="1">'[2]ePSM Medical Data Page'!$AI$160</definedName>
    <definedName name="Med_MDC_amb_paid_23_curr" localSheetId="5" hidden="1">'[2]ePSM Medical Data Page'!$AF$167</definedName>
    <definedName name="Med_MDC_amb_paid_23_curr" localSheetId="4" hidden="1">'[2]ePSM Medical Data Page'!$AF$167</definedName>
    <definedName name="Med_MDC_amb_paid_23_curr" hidden="1">'[2]ePSM Medical Data Page'!$AF$167</definedName>
    <definedName name="Med_MDC_amb_paid_23_prior" localSheetId="5" hidden="1">'[2]ePSM Medical Data Page'!$AI$167</definedName>
    <definedName name="Med_MDC_amb_paid_23_prior" localSheetId="4" hidden="1">'[2]ePSM Medical Data Page'!$AI$167</definedName>
    <definedName name="Med_MDC_amb_paid_23_prior" hidden="1">'[2]ePSM Medical Data Page'!$AI$167</definedName>
    <definedName name="Med_MDC_amb_paid_999_curr" localSheetId="5" hidden="1">'[2]ePSM Medical Data Page'!$AF$174</definedName>
    <definedName name="Med_MDC_amb_paid_999_curr" localSheetId="4" hidden="1">'[2]ePSM Medical Data Page'!$AF$174</definedName>
    <definedName name="Med_MDC_amb_paid_999_curr" hidden="1">'[2]ePSM Medical Data Page'!$AF$174</definedName>
    <definedName name="Med_MDC_amb_paid_999_prior" localSheetId="5" hidden="1">'[2]ePSM Medical Data Page'!$AI$174</definedName>
    <definedName name="Med_MDC_amb_paid_999_prior" localSheetId="4" hidden="1">'[2]ePSM Medical Data Page'!$AI$174</definedName>
    <definedName name="Med_MDC_amb_paid_999_prior" hidden="1">'[2]ePSM Medical Data Page'!$AI$174</definedName>
    <definedName name="Med_MDC_billed_00_curr" localSheetId="5" hidden="1">'[2]ePSM Medical Data Page'!$AF$178</definedName>
    <definedName name="Med_MDC_billed_00_curr" localSheetId="4" hidden="1">'[2]ePSM Medical Data Page'!$AF$178</definedName>
    <definedName name="Med_MDC_billed_00_curr" hidden="1">'[2]ePSM Medical Data Page'!$AF$178</definedName>
    <definedName name="Med_MDC_billed_00_prior" localSheetId="5" hidden="1">'[2]ePSM Medical Data Page'!$AI$178</definedName>
    <definedName name="Med_MDC_billed_00_prior" localSheetId="4" hidden="1">'[2]ePSM Medical Data Page'!$AI$178</definedName>
    <definedName name="Med_MDC_billed_00_prior" hidden="1">'[2]ePSM Medical Data Page'!$AI$178</definedName>
    <definedName name="Med_MDC_billed_01_curr" localSheetId="5" hidden="1">'[2]ePSM Medical Data Page'!$AF$181</definedName>
    <definedName name="Med_MDC_billed_01_curr" localSheetId="4" hidden="1">'[2]ePSM Medical Data Page'!$AF$181</definedName>
    <definedName name="Med_MDC_billed_01_curr" hidden="1">'[2]ePSM Medical Data Page'!$AF$181</definedName>
    <definedName name="Med_MDC_billed_01_prior" localSheetId="5" hidden="1">'[2]ePSM Medical Data Page'!$AI$181</definedName>
    <definedName name="Med_MDC_billed_01_prior" localSheetId="4" hidden="1">'[2]ePSM Medical Data Page'!$AI$181</definedName>
    <definedName name="Med_MDC_billed_01_prior" hidden="1">'[2]ePSM Medical Data Page'!$AI$181</definedName>
    <definedName name="Med_MDC_billed_02_curr" localSheetId="5" hidden="1">'[2]ePSM Medical Data Page'!$AF$184</definedName>
    <definedName name="Med_MDC_billed_02_curr" localSheetId="4" hidden="1">'[2]ePSM Medical Data Page'!$AF$184</definedName>
    <definedName name="Med_MDC_billed_02_curr" hidden="1">'[2]ePSM Medical Data Page'!$AF$184</definedName>
    <definedName name="Med_MDC_billed_02_prior" localSheetId="5" hidden="1">'[2]ePSM Medical Data Page'!$AI$184</definedName>
    <definedName name="Med_MDC_billed_02_prior" localSheetId="4" hidden="1">'[2]ePSM Medical Data Page'!$AI$184</definedName>
    <definedName name="Med_MDC_billed_02_prior" hidden="1">'[2]ePSM Medical Data Page'!$AI$184</definedName>
    <definedName name="Med_MDC_billed_03_curr" localSheetId="5" hidden="1">'[2]ePSM Medical Data Page'!$AF$187</definedName>
    <definedName name="Med_MDC_billed_03_curr" localSheetId="4" hidden="1">'[2]ePSM Medical Data Page'!$AF$187</definedName>
    <definedName name="Med_MDC_billed_03_curr" hidden="1">'[2]ePSM Medical Data Page'!$AF$187</definedName>
    <definedName name="Med_MDC_billed_03_prior" localSheetId="5" hidden="1">'[2]ePSM Medical Data Page'!$AI$187</definedName>
    <definedName name="Med_MDC_billed_03_prior" localSheetId="4" hidden="1">'[2]ePSM Medical Data Page'!$AI$187</definedName>
    <definedName name="Med_MDC_billed_03_prior" hidden="1">'[2]ePSM Medical Data Page'!$AI$187</definedName>
    <definedName name="Med_MDC_billed_04_curr" localSheetId="5" hidden="1">'[2]ePSM Medical Data Page'!$AF$190</definedName>
    <definedName name="Med_MDC_billed_04_curr" localSheetId="4" hidden="1">'[2]ePSM Medical Data Page'!$AF$190</definedName>
    <definedName name="Med_MDC_billed_04_curr" hidden="1">'[2]ePSM Medical Data Page'!$AF$190</definedName>
    <definedName name="Med_MDC_billed_04_prior" localSheetId="5" hidden="1">'[2]ePSM Medical Data Page'!$AI$190</definedName>
    <definedName name="Med_MDC_billed_04_prior" localSheetId="4" hidden="1">'[2]ePSM Medical Data Page'!$AI$190</definedName>
    <definedName name="Med_MDC_billed_04_prior" hidden="1">'[2]ePSM Medical Data Page'!$AI$190</definedName>
    <definedName name="Med_MDC_billed_05_curr" localSheetId="5" hidden="1">'[2]ePSM Medical Data Page'!$AF$193</definedName>
    <definedName name="Med_MDC_billed_05_curr" localSheetId="4" hidden="1">'[2]ePSM Medical Data Page'!$AF$193</definedName>
    <definedName name="Med_MDC_billed_05_curr" hidden="1">'[2]ePSM Medical Data Page'!$AF$193</definedName>
    <definedName name="Med_MDC_billed_05_prior" localSheetId="5" hidden="1">'[2]ePSM Medical Data Page'!$AI$193</definedName>
    <definedName name="Med_MDC_billed_05_prior" localSheetId="4" hidden="1">'[2]ePSM Medical Data Page'!$AI$193</definedName>
    <definedName name="Med_MDC_billed_05_prior" hidden="1">'[2]ePSM Medical Data Page'!$AI$193</definedName>
    <definedName name="Med_MDC_billed_06_curr" localSheetId="5" hidden="1">'[2]ePSM Medical Data Page'!$AF$196</definedName>
    <definedName name="Med_MDC_billed_06_curr" localSheetId="4" hidden="1">'[2]ePSM Medical Data Page'!$AF$196</definedName>
    <definedName name="Med_MDC_billed_06_curr" hidden="1">'[2]ePSM Medical Data Page'!$AF$196</definedName>
    <definedName name="Med_MDC_billed_06_prior" localSheetId="5" hidden="1">'[2]ePSM Medical Data Page'!$AI$196</definedName>
    <definedName name="Med_MDC_billed_06_prior" localSheetId="4" hidden="1">'[2]ePSM Medical Data Page'!$AI$196</definedName>
    <definedName name="Med_MDC_billed_06_prior" hidden="1">'[2]ePSM Medical Data Page'!$AI$196</definedName>
    <definedName name="Med_MDC_billed_07_curr" localSheetId="5" hidden="1">'[2]ePSM Medical Data Page'!$AF$199</definedName>
    <definedName name="Med_MDC_billed_07_curr" localSheetId="4" hidden="1">'[2]ePSM Medical Data Page'!$AF$199</definedName>
    <definedName name="Med_MDC_billed_07_curr" hidden="1">'[2]ePSM Medical Data Page'!$AF$199</definedName>
    <definedName name="Med_MDC_billed_07_prior" localSheetId="5" hidden="1">'[2]ePSM Medical Data Page'!$AI$199</definedName>
    <definedName name="Med_MDC_billed_07_prior" localSheetId="4" hidden="1">'[2]ePSM Medical Data Page'!$AI$199</definedName>
    <definedName name="Med_MDC_billed_07_prior" hidden="1">'[2]ePSM Medical Data Page'!$AI$199</definedName>
    <definedName name="Med_MDC_billed_08_curr" localSheetId="5" hidden="1">'[2]ePSM Medical Data Page'!$AF$202</definedName>
    <definedName name="Med_MDC_billed_08_curr" localSheetId="4" hidden="1">'[2]ePSM Medical Data Page'!$AF$202</definedName>
    <definedName name="Med_MDC_billed_08_curr" hidden="1">'[2]ePSM Medical Data Page'!$AF$202</definedName>
    <definedName name="Med_MDC_billed_08_prior" localSheetId="5" hidden="1">'[2]ePSM Medical Data Page'!$AI$202</definedName>
    <definedName name="Med_MDC_billed_08_prior" localSheetId="4" hidden="1">'[2]ePSM Medical Data Page'!$AI$202</definedName>
    <definedName name="Med_MDC_billed_08_prior" hidden="1">'[2]ePSM Medical Data Page'!$AI$202</definedName>
    <definedName name="Med_MDC_billed_09_curr" localSheetId="5" hidden="1">'[2]ePSM Medical Data Page'!$AF$205</definedName>
    <definedName name="Med_MDC_billed_09_curr" localSheetId="4" hidden="1">'[2]ePSM Medical Data Page'!$AF$205</definedName>
    <definedName name="Med_MDC_billed_09_curr" hidden="1">'[2]ePSM Medical Data Page'!$AF$205</definedName>
    <definedName name="Med_MDC_billed_09_prior" localSheetId="5" hidden="1">'[2]ePSM Medical Data Page'!$AI$205</definedName>
    <definedName name="Med_MDC_billed_09_prior" localSheetId="4" hidden="1">'[2]ePSM Medical Data Page'!$AI$205</definedName>
    <definedName name="Med_MDC_billed_09_prior" hidden="1">'[2]ePSM Medical Data Page'!$AI$205</definedName>
    <definedName name="Med_MDC_billed_10_curr" localSheetId="5" hidden="1">'[2]ePSM Medical Data Page'!$AF$208</definedName>
    <definedName name="Med_MDC_billed_10_curr" localSheetId="4" hidden="1">'[2]ePSM Medical Data Page'!$AF$208</definedName>
    <definedName name="Med_MDC_billed_10_curr" hidden="1">'[2]ePSM Medical Data Page'!$AF$208</definedName>
    <definedName name="Med_MDC_billed_10_prior" localSheetId="5" hidden="1">'[2]ePSM Medical Data Page'!$AI$208</definedName>
    <definedName name="Med_MDC_billed_10_prior" localSheetId="4" hidden="1">'[2]ePSM Medical Data Page'!$AI$208</definedName>
    <definedName name="Med_MDC_billed_10_prior" hidden="1">'[2]ePSM Medical Data Page'!$AI$208</definedName>
    <definedName name="Med_MDC_billed_11_curr" localSheetId="5" hidden="1">'[2]ePSM Medical Data Page'!$AF$211</definedName>
    <definedName name="Med_MDC_billed_11_curr" localSheetId="4" hidden="1">'[2]ePSM Medical Data Page'!$AF$211</definedName>
    <definedName name="Med_MDC_billed_11_curr" hidden="1">'[2]ePSM Medical Data Page'!$AF$211</definedName>
    <definedName name="Med_MDC_billed_11_prior" localSheetId="5" hidden="1">'[2]ePSM Medical Data Page'!$AI$211</definedName>
    <definedName name="Med_MDC_billed_11_prior" localSheetId="4" hidden="1">'[2]ePSM Medical Data Page'!$AI$211</definedName>
    <definedName name="Med_MDC_billed_11_prior" hidden="1">'[2]ePSM Medical Data Page'!$AI$211</definedName>
    <definedName name="Med_MDC_billed_12_curr" localSheetId="5" hidden="1">'[2]ePSM Medical Data Page'!$AF$214</definedName>
    <definedName name="Med_MDC_billed_12_curr" localSheetId="4" hidden="1">'[2]ePSM Medical Data Page'!$AF$214</definedName>
    <definedName name="Med_MDC_billed_12_curr" hidden="1">'[2]ePSM Medical Data Page'!$AF$214</definedName>
    <definedName name="Med_MDC_billed_12_prior" localSheetId="5" hidden="1">'[2]ePSM Medical Data Page'!$AI$214</definedName>
    <definedName name="Med_MDC_billed_12_prior" localSheetId="4" hidden="1">'[2]ePSM Medical Data Page'!$AI$214</definedName>
    <definedName name="Med_MDC_billed_12_prior" hidden="1">'[2]ePSM Medical Data Page'!$AI$214</definedName>
    <definedName name="Med_MDC_billed_13_curr" localSheetId="5" hidden="1">'[2]ePSM Medical Data Page'!$AF$217</definedName>
    <definedName name="Med_MDC_billed_13_curr" localSheetId="4" hidden="1">'[2]ePSM Medical Data Page'!$AF$217</definedName>
    <definedName name="Med_MDC_billed_13_curr" hidden="1">'[2]ePSM Medical Data Page'!$AF$217</definedName>
    <definedName name="Med_MDC_billed_13_prior" localSheetId="5" hidden="1">'[2]ePSM Medical Data Page'!$AI$217</definedName>
    <definedName name="Med_MDC_billed_13_prior" localSheetId="4" hidden="1">'[2]ePSM Medical Data Page'!$AI$217</definedName>
    <definedName name="Med_MDC_billed_13_prior" hidden="1">'[2]ePSM Medical Data Page'!$AI$217</definedName>
    <definedName name="Med_MDC_billed_14_curr" localSheetId="5" hidden="1">'[2]ePSM Medical Data Page'!$AF$220</definedName>
    <definedName name="Med_MDC_billed_14_curr" localSheetId="4" hidden="1">'[2]ePSM Medical Data Page'!$AF$220</definedName>
    <definedName name="Med_MDC_billed_14_curr" hidden="1">'[2]ePSM Medical Data Page'!$AF$220</definedName>
    <definedName name="Med_MDC_billed_14_prior" localSheetId="5" hidden="1">'[2]ePSM Medical Data Page'!$AI$220</definedName>
    <definedName name="Med_MDC_billed_14_prior" localSheetId="4" hidden="1">'[2]ePSM Medical Data Page'!$AI$220</definedName>
    <definedName name="Med_MDC_billed_14_prior" hidden="1">'[2]ePSM Medical Data Page'!$AI$220</definedName>
    <definedName name="Med_MDC_billed_15_curr" localSheetId="5" hidden="1">'[2]ePSM Medical Data Page'!$AF$223</definedName>
    <definedName name="Med_MDC_billed_15_curr" localSheetId="4" hidden="1">'[2]ePSM Medical Data Page'!$AF$223</definedName>
    <definedName name="Med_MDC_billed_15_curr" hidden="1">'[2]ePSM Medical Data Page'!$AF$223</definedName>
    <definedName name="Med_MDC_billed_15_prior" localSheetId="5" hidden="1">'[2]ePSM Medical Data Page'!$AI$223</definedName>
    <definedName name="Med_MDC_billed_15_prior" localSheetId="4" hidden="1">'[2]ePSM Medical Data Page'!$AI$223</definedName>
    <definedName name="Med_MDC_billed_15_prior" hidden="1">'[2]ePSM Medical Data Page'!$AI$223</definedName>
    <definedName name="Med_MDC_billed_16_curr" localSheetId="5" hidden="1">'[2]ePSM Medical Data Page'!$AF$226</definedName>
    <definedName name="Med_MDC_billed_16_curr" localSheetId="4" hidden="1">'[2]ePSM Medical Data Page'!$AF$226</definedName>
    <definedName name="Med_MDC_billed_16_curr" hidden="1">'[2]ePSM Medical Data Page'!$AF$226</definedName>
    <definedName name="Med_MDC_billed_16_prior" localSheetId="5" hidden="1">'[2]ePSM Medical Data Page'!$AI$226</definedName>
    <definedName name="Med_MDC_billed_16_prior" localSheetId="4" hidden="1">'[2]ePSM Medical Data Page'!$AI$226</definedName>
    <definedName name="Med_MDC_billed_16_prior" hidden="1">'[2]ePSM Medical Data Page'!$AI$226</definedName>
    <definedName name="Med_MDC_billed_17_curr" localSheetId="5" hidden="1">'[2]ePSM Medical Data Page'!$AF$229</definedName>
    <definedName name="Med_MDC_billed_17_curr" localSheetId="4" hidden="1">'[2]ePSM Medical Data Page'!$AF$229</definedName>
    <definedName name="Med_MDC_billed_17_curr" hidden="1">'[2]ePSM Medical Data Page'!$AF$229</definedName>
    <definedName name="Med_MDC_billed_17_prior" localSheetId="5" hidden="1">'[2]ePSM Medical Data Page'!$AI$229</definedName>
    <definedName name="Med_MDC_billed_17_prior" localSheetId="4" hidden="1">'[2]ePSM Medical Data Page'!$AI$229</definedName>
    <definedName name="Med_MDC_billed_17_prior" hidden="1">'[2]ePSM Medical Data Page'!$AI$229</definedName>
    <definedName name="Med_MDC_billed_18_curr" localSheetId="5" hidden="1">'[2]ePSM Medical Data Page'!$AF$232</definedName>
    <definedName name="Med_MDC_billed_18_curr" localSheetId="4" hidden="1">'[2]ePSM Medical Data Page'!$AF$232</definedName>
    <definedName name="Med_MDC_billed_18_curr" hidden="1">'[2]ePSM Medical Data Page'!$AF$232</definedName>
    <definedName name="Med_MDC_billed_18_prior" localSheetId="5" hidden="1">'[2]ePSM Medical Data Page'!$AI$232</definedName>
    <definedName name="Med_MDC_billed_18_prior" localSheetId="4" hidden="1">'[2]ePSM Medical Data Page'!$AI$232</definedName>
    <definedName name="Med_MDC_billed_18_prior" hidden="1">'[2]ePSM Medical Data Page'!$AI$232</definedName>
    <definedName name="Med_MDC_billed_19_curr" localSheetId="5" hidden="1">'[2]ePSM Medical Data Page'!$AF$235</definedName>
    <definedName name="Med_MDC_billed_19_curr" localSheetId="4" hidden="1">'[2]ePSM Medical Data Page'!$AF$235</definedName>
    <definedName name="Med_MDC_billed_19_curr" hidden="1">'[2]ePSM Medical Data Page'!$AF$235</definedName>
    <definedName name="Med_MDC_billed_19_prior" localSheetId="5" hidden="1">'[2]ePSM Medical Data Page'!$AI$235</definedName>
    <definedName name="Med_MDC_billed_19_prior" localSheetId="4" hidden="1">'[2]ePSM Medical Data Page'!$AI$235</definedName>
    <definedName name="Med_MDC_billed_19_prior" hidden="1">'[2]ePSM Medical Data Page'!$AI$235</definedName>
    <definedName name="Med_MDC_billed_20_curr" localSheetId="5" hidden="1">'[2]ePSM Medical Data Page'!$AF$238</definedName>
    <definedName name="Med_MDC_billed_20_curr" localSheetId="4" hidden="1">'[2]ePSM Medical Data Page'!$AF$238</definedName>
    <definedName name="Med_MDC_billed_20_curr" hidden="1">'[2]ePSM Medical Data Page'!$AF$238</definedName>
    <definedName name="Med_MDC_billed_20_prior" localSheetId="5" hidden="1">'[2]ePSM Medical Data Page'!$AI$238</definedName>
    <definedName name="Med_MDC_billed_20_prior" localSheetId="4" hidden="1">'[2]ePSM Medical Data Page'!$AI$238</definedName>
    <definedName name="Med_MDC_billed_20_prior" hidden="1">'[2]ePSM Medical Data Page'!$AI$238</definedName>
    <definedName name="Med_MDC_billed_21_curr" localSheetId="5" hidden="1">'[2]ePSM Medical Data Page'!$AF$241</definedName>
    <definedName name="Med_MDC_billed_21_curr" localSheetId="4" hidden="1">'[2]ePSM Medical Data Page'!$AF$241</definedName>
    <definedName name="Med_MDC_billed_21_curr" hidden="1">'[2]ePSM Medical Data Page'!$AF$241</definedName>
    <definedName name="Med_MDC_billed_21_prior" localSheetId="5" hidden="1">'[2]ePSM Medical Data Page'!$AI$241</definedName>
    <definedName name="Med_MDC_billed_21_prior" localSheetId="4" hidden="1">'[2]ePSM Medical Data Page'!$AI$241</definedName>
    <definedName name="Med_MDC_billed_21_prior" hidden="1">'[2]ePSM Medical Data Page'!$AI$241</definedName>
    <definedName name="Med_MDC_billed_22_curr" localSheetId="5" hidden="1">'[2]ePSM Medical Data Page'!$AF$244</definedName>
    <definedName name="Med_MDC_billed_22_curr" localSheetId="4" hidden="1">'[2]ePSM Medical Data Page'!$AF$244</definedName>
    <definedName name="Med_MDC_billed_22_curr" hidden="1">'[2]ePSM Medical Data Page'!$AF$244</definedName>
    <definedName name="Med_MDC_billed_22_prior" localSheetId="5" hidden="1">'[2]ePSM Medical Data Page'!$AI$244</definedName>
    <definedName name="Med_MDC_billed_22_prior" localSheetId="4" hidden="1">'[2]ePSM Medical Data Page'!$AI$244</definedName>
    <definedName name="Med_MDC_billed_22_prior" hidden="1">'[2]ePSM Medical Data Page'!$AI$244</definedName>
    <definedName name="Med_MDC_billed_23_curr" localSheetId="5" hidden="1">'[2]ePSM Medical Data Page'!$AF$247</definedName>
    <definedName name="Med_MDC_billed_23_curr" localSheetId="4" hidden="1">'[2]ePSM Medical Data Page'!$AF$247</definedName>
    <definedName name="Med_MDC_billed_23_curr" hidden="1">'[2]ePSM Medical Data Page'!$AF$247</definedName>
    <definedName name="Med_MDC_billed_23_prior" localSheetId="5" hidden="1">'[2]ePSM Medical Data Page'!$AI$247</definedName>
    <definedName name="Med_MDC_billed_23_prior" localSheetId="4" hidden="1">'[2]ePSM Medical Data Page'!$AI$247</definedName>
    <definedName name="Med_MDC_billed_23_prior" hidden="1">'[2]ePSM Medical Data Page'!$AI$247</definedName>
    <definedName name="Med_MDC_billed_999_curr" localSheetId="5" hidden="1">'[2]ePSM Medical Data Page'!$AF$250</definedName>
    <definedName name="Med_MDC_billed_999_curr" localSheetId="4" hidden="1">'[2]ePSM Medical Data Page'!$AF$250</definedName>
    <definedName name="Med_MDC_billed_999_curr" hidden="1">'[2]ePSM Medical Data Page'!$AF$250</definedName>
    <definedName name="Med_MDC_billed_999_prior" localSheetId="5" hidden="1">'[2]ePSM Medical Data Page'!$AI$250</definedName>
    <definedName name="Med_MDC_billed_999_prior" localSheetId="4" hidden="1">'[2]ePSM Medical Data Page'!$AI$250</definedName>
    <definedName name="Med_MDC_billed_999_prior" hidden="1">'[2]ePSM Medical Data Page'!$AI$250</definedName>
    <definedName name="Med_MDC_cd_00_curr" localSheetId="5" hidden="1">'[2]ePSM Medical Data Page'!$AF$3</definedName>
    <definedName name="Med_MDC_cd_00_curr" localSheetId="4" hidden="1">'[2]ePSM Medical Data Page'!$AF$3</definedName>
    <definedName name="Med_MDC_cd_00_curr" hidden="1">'[2]ePSM Medical Data Page'!$AF$3</definedName>
    <definedName name="Med_MDC_cd_00_prior" localSheetId="5" hidden="1">'[2]ePSM Medical Data Page'!$AI$3</definedName>
    <definedName name="Med_MDC_cd_00_prior" localSheetId="4" hidden="1">'[2]ePSM Medical Data Page'!$AI$3</definedName>
    <definedName name="Med_MDC_cd_00_prior" hidden="1">'[2]ePSM Medical Data Page'!$AI$3</definedName>
    <definedName name="Med_MDC_cd_01_curr" localSheetId="5" hidden="1">'[2]ePSM Medical Data Page'!$AF$10</definedName>
    <definedName name="Med_MDC_cd_01_curr" localSheetId="4" hidden="1">'[2]ePSM Medical Data Page'!$AF$10</definedName>
    <definedName name="Med_MDC_cd_01_curr" hidden="1">'[2]ePSM Medical Data Page'!$AF$10</definedName>
    <definedName name="Med_MDC_cd_01_prior" localSheetId="5" hidden="1">'[2]ePSM Medical Data Page'!$AI$10</definedName>
    <definedName name="Med_MDC_cd_01_prior" localSheetId="4" hidden="1">'[2]ePSM Medical Data Page'!$AI$10</definedName>
    <definedName name="Med_MDC_cd_01_prior" hidden="1">'[2]ePSM Medical Data Page'!$AI$10</definedName>
    <definedName name="Med_MDC_cd_02_curr" localSheetId="5" hidden="1">'[2]ePSM Medical Data Page'!$AF$17</definedName>
    <definedName name="Med_MDC_cd_02_curr" localSheetId="4" hidden="1">'[2]ePSM Medical Data Page'!$AF$17</definedName>
    <definedName name="Med_MDC_cd_02_curr" hidden="1">'[2]ePSM Medical Data Page'!$AF$17</definedName>
    <definedName name="Med_MDC_cd_02_prior" localSheetId="5" hidden="1">'[2]ePSM Medical Data Page'!$AI$17</definedName>
    <definedName name="Med_MDC_cd_02_prior" localSheetId="4" hidden="1">'[2]ePSM Medical Data Page'!$AI$17</definedName>
    <definedName name="Med_MDC_cd_02_prior" hidden="1">'[2]ePSM Medical Data Page'!$AI$17</definedName>
    <definedName name="Med_MDC_cd_03_curr" localSheetId="5" hidden="1">'[2]ePSM Medical Data Page'!$AF$24</definedName>
    <definedName name="Med_MDC_cd_03_curr" localSheetId="4" hidden="1">'[2]ePSM Medical Data Page'!$AF$24</definedName>
    <definedName name="Med_MDC_cd_03_curr" hidden="1">'[2]ePSM Medical Data Page'!$AF$24</definedName>
    <definedName name="Med_MDC_cd_03_prior" localSheetId="5" hidden="1">'[2]ePSM Medical Data Page'!$AI$24</definedName>
    <definedName name="Med_MDC_cd_03_prior" localSheetId="4" hidden="1">'[2]ePSM Medical Data Page'!$AI$24</definedName>
    <definedName name="Med_MDC_cd_03_prior" hidden="1">'[2]ePSM Medical Data Page'!$AI$24</definedName>
    <definedName name="Med_MDC_cd_04_curr" localSheetId="5" hidden="1">'[2]ePSM Medical Data Page'!$AF$31</definedName>
    <definedName name="Med_MDC_cd_04_curr" localSheetId="4" hidden="1">'[2]ePSM Medical Data Page'!$AF$31</definedName>
    <definedName name="Med_MDC_cd_04_curr" hidden="1">'[2]ePSM Medical Data Page'!$AF$31</definedName>
    <definedName name="Med_MDC_cd_04_prior" localSheetId="5" hidden="1">'[2]ePSM Medical Data Page'!$AI$31</definedName>
    <definedName name="Med_MDC_cd_04_prior" localSheetId="4" hidden="1">'[2]ePSM Medical Data Page'!$AI$31</definedName>
    <definedName name="Med_MDC_cd_04_prior" hidden="1">'[2]ePSM Medical Data Page'!$AI$31</definedName>
    <definedName name="Med_MDC_cd_05_curr" localSheetId="5" hidden="1">'[2]ePSM Medical Data Page'!$AF$38</definedName>
    <definedName name="Med_MDC_cd_05_curr" localSheetId="4" hidden="1">'[2]ePSM Medical Data Page'!$AF$38</definedName>
    <definedName name="Med_MDC_cd_05_curr" hidden="1">'[2]ePSM Medical Data Page'!$AF$38</definedName>
    <definedName name="Med_MDC_cd_05_prior" localSheetId="5" hidden="1">'[2]ePSM Medical Data Page'!$AI$38</definedName>
    <definedName name="Med_MDC_cd_05_prior" localSheetId="4" hidden="1">'[2]ePSM Medical Data Page'!$AI$38</definedName>
    <definedName name="Med_MDC_cd_05_prior" hidden="1">'[2]ePSM Medical Data Page'!$AI$38</definedName>
    <definedName name="Med_MDC_cd_06_curr" localSheetId="5" hidden="1">'[2]ePSM Medical Data Page'!$AF$45</definedName>
    <definedName name="Med_MDC_cd_06_curr" localSheetId="4" hidden="1">'[2]ePSM Medical Data Page'!$AF$45</definedName>
    <definedName name="Med_MDC_cd_06_curr" hidden="1">'[2]ePSM Medical Data Page'!$AF$45</definedName>
    <definedName name="Med_MDC_cd_06_prior" localSheetId="5" hidden="1">'[2]ePSM Medical Data Page'!$AI$45</definedName>
    <definedName name="Med_MDC_cd_06_prior" localSheetId="4" hidden="1">'[2]ePSM Medical Data Page'!$AI$45</definedName>
    <definedName name="Med_MDC_cd_06_prior" hidden="1">'[2]ePSM Medical Data Page'!$AI$45</definedName>
    <definedName name="Med_MDC_cd_07_curr" localSheetId="5" hidden="1">'[2]ePSM Medical Data Page'!$AF$52</definedName>
    <definedName name="Med_MDC_cd_07_curr" localSheetId="4" hidden="1">'[2]ePSM Medical Data Page'!$AF$52</definedName>
    <definedName name="Med_MDC_cd_07_curr" hidden="1">'[2]ePSM Medical Data Page'!$AF$52</definedName>
    <definedName name="Med_MDC_cd_07_prior" localSheetId="5" hidden="1">'[2]ePSM Medical Data Page'!$AI$52</definedName>
    <definedName name="Med_MDC_cd_07_prior" localSheetId="4" hidden="1">'[2]ePSM Medical Data Page'!$AI$52</definedName>
    <definedName name="Med_MDC_cd_07_prior" hidden="1">'[2]ePSM Medical Data Page'!$AI$52</definedName>
    <definedName name="Med_MDC_cd_08_curr" localSheetId="5" hidden="1">'[2]ePSM Medical Data Page'!$AF$59</definedName>
    <definedName name="Med_MDC_cd_08_curr" localSheetId="4" hidden="1">'[2]ePSM Medical Data Page'!$AF$59</definedName>
    <definedName name="Med_MDC_cd_08_curr" hidden="1">'[2]ePSM Medical Data Page'!$AF$59</definedName>
    <definedName name="Med_MDC_cd_08_prior" localSheetId="5" hidden="1">'[2]ePSM Medical Data Page'!$AI$59</definedName>
    <definedName name="Med_MDC_cd_08_prior" localSheetId="4" hidden="1">'[2]ePSM Medical Data Page'!$AI$59</definedName>
    <definedName name="Med_MDC_cd_08_prior" hidden="1">'[2]ePSM Medical Data Page'!$AI$59</definedName>
    <definedName name="Med_MDC_cd_09_curr" localSheetId="5" hidden="1">'[2]ePSM Medical Data Page'!$AF$66</definedName>
    <definedName name="Med_MDC_cd_09_curr" localSheetId="4" hidden="1">'[2]ePSM Medical Data Page'!$AF$66</definedName>
    <definedName name="Med_MDC_cd_09_curr" hidden="1">'[2]ePSM Medical Data Page'!$AF$66</definedName>
    <definedName name="Med_MDC_cd_09_prior" localSheetId="5" hidden="1">'[2]ePSM Medical Data Page'!$AI$66</definedName>
    <definedName name="Med_MDC_cd_09_prior" localSheetId="4" hidden="1">'[2]ePSM Medical Data Page'!$AI$66</definedName>
    <definedName name="Med_MDC_cd_09_prior" hidden="1">'[2]ePSM Medical Data Page'!$AI$66</definedName>
    <definedName name="Med_MDC_cd_10_curr" localSheetId="5" hidden="1">'[2]ePSM Medical Data Page'!$AF$73</definedName>
    <definedName name="Med_MDC_cd_10_curr" localSheetId="4" hidden="1">'[2]ePSM Medical Data Page'!$AF$73</definedName>
    <definedName name="Med_MDC_cd_10_curr" hidden="1">'[2]ePSM Medical Data Page'!$AF$73</definedName>
    <definedName name="Med_MDC_cd_10_prior" localSheetId="5" hidden="1">'[2]ePSM Medical Data Page'!$AI$73</definedName>
    <definedName name="Med_MDC_cd_10_prior" localSheetId="4" hidden="1">'[2]ePSM Medical Data Page'!$AI$73</definedName>
    <definedName name="Med_MDC_cd_10_prior" hidden="1">'[2]ePSM Medical Data Page'!$AI$73</definedName>
    <definedName name="Med_MDC_cd_11_curr" localSheetId="5" hidden="1">'[2]ePSM Medical Data Page'!$AF$80</definedName>
    <definedName name="Med_MDC_cd_11_curr" localSheetId="4" hidden="1">'[2]ePSM Medical Data Page'!$AF$80</definedName>
    <definedName name="Med_MDC_cd_11_curr" hidden="1">'[2]ePSM Medical Data Page'!$AF$80</definedName>
    <definedName name="Med_MDC_cd_11_prior" localSheetId="5" hidden="1">'[2]ePSM Medical Data Page'!$AI$80</definedName>
    <definedName name="Med_MDC_cd_11_prior" localSheetId="4" hidden="1">'[2]ePSM Medical Data Page'!$AI$80</definedName>
    <definedName name="Med_MDC_cd_11_prior" hidden="1">'[2]ePSM Medical Data Page'!$AI$80</definedName>
    <definedName name="Med_MDC_cd_12_curr" localSheetId="5" hidden="1">'[2]ePSM Medical Data Page'!$AF$87</definedName>
    <definedName name="Med_MDC_cd_12_curr" localSheetId="4" hidden="1">'[2]ePSM Medical Data Page'!$AF$87</definedName>
    <definedName name="Med_MDC_cd_12_curr" hidden="1">'[2]ePSM Medical Data Page'!$AF$87</definedName>
    <definedName name="Med_MDC_cd_12_prior" localSheetId="5" hidden="1">'[2]ePSM Medical Data Page'!$AI$87</definedName>
    <definedName name="Med_MDC_cd_12_prior" localSheetId="4" hidden="1">'[2]ePSM Medical Data Page'!$AI$87</definedName>
    <definedName name="Med_MDC_cd_12_prior" hidden="1">'[2]ePSM Medical Data Page'!$AI$87</definedName>
    <definedName name="Med_MDC_cd_13_curr" localSheetId="5" hidden="1">'[2]ePSM Medical Data Page'!$AF$94</definedName>
    <definedName name="Med_MDC_cd_13_curr" localSheetId="4" hidden="1">'[2]ePSM Medical Data Page'!$AF$94</definedName>
    <definedName name="Med_MDC_cd_13_curr" hidden="1">'[2]ePSM Medical Data Page'!$AF$94</definedName>
    <definedName name="Med_MDC_cd_13_prior" localSheetId="5" hidden="1">'[2]ePSM Medical Data Page'!$AI$94</definedName>
    <definedName name="Med_MDC_cd_13_prior" localSheetId="4" hidden="1">'[2]ePSM Medical Data Page'!$AI$94</definedName>
    <definedName name="Med_MDC_cd_13_prior" hidden="1">'[2]ePSM Medical Data Page'!$AI$94</definedName>
    <definedName name="Med_MDC_cd_14_curr" localSheetId="5" hidden="1">'[2]ePSM Medical Data Page'!$AF$101</definedName>
    <definedName name="Med_MDC_cd_14_curr" localSheetId="4" hidden="1">'[2]ePSM Medical Data Page'!$AF$101</definedName>
    <definedName name="Med_MDC_cd_14_curr" hidden="1">'[2]ePSM Medical Data Page'!$AF$101</definedName>
    <definedName name="Med_MDC_cd_14_prior" localSheetId="5" hidden="1">'[2]ePSM Medical Data Page'!$AI$101</definedName>
    <definedName name="Med_MDC_cd_14_prior" localSheetId="4" hidden="1">'[2]ePSM Medical Data Page'!$AI$101</definedName>
    <definedName name="Med_MDC_cd_14_prior" hidden="1">'[2]ePSM Medical Data Page'!$AI$101</definedName>
    <definedName name="Med_MDC_cd_15_curr" localSheetId="5" hidden="1">'[2]ePSM Medical Data Page'!$AF$108</definedName>
    <definedName name="Med_MDC_cd_15_curr" localSheetId="4" hidden="1">'[2]ePSM Medical Data Page'!$AF$108</definedName>
    <definedName name="Med_MDC_cd_15_curr" hidden="1">'[2]ePSM Medical Data Page'!$AF$108</definedName>
    <definedName name="Med_MDC_cd_15_prior" localSheetId="5" hidden="1">'[2]ePSM Medical Data Page'!$AI$108</definedName>
    <definedName name="Med_MDC_cd_15_prior" localSheetId="4" hidden="1">'[2]ePSM Medical Data Page'!$AI$108</definedName>
    <definedName name="Med_MDC_cd_15_prior" hidden="1">'[2]ePSM Medical Data Page'!$AI$108</definedName>
    <definedName name="Med_MDC_cd_16_curr" localSheetId="5" hidden="1">'[2]ePSM Medical Data Page'!$AF$115</definedName>
    <definedName name="Med_MDC_cd_16_curr" localSheetId="4" hidden="1">'[2]ePSM Medical Data Page'!$AF$115</definedName>
    <definedName name="Med_MDC_cd_16_curr" hidden="1">'[2]ePSM Medical Data Page'!$AF$115</definedName>
    <definedName name="Med_MDC_cd_16_prior" localSheetId="5" hidden="1">'[2]ePSM Medical Data Page'!$AI$115</definedName>
    <definedName name="Med_MDC_cd_16_prior" localSheetId="4" hidden="1">'[2]ePSM Medical Data Page'!$AI$115</definedName>
    <definedName name="Med_MDC_cd_16_prior" hidden="1">'[2]ePSM Medical Data Page'!$AI$115</definedName>
    <definedName name="Med_MDC_cd_17_curr" localSheetId="5" hidden="1">'[2]ePSM Medical Data Page'!$AF$122</definedName>
    <definedName name="Med_MDC_cd_17_curr" localSheetId="4" hidden="1">'[2]ePSM Medical Data Page'!$AF$122</definedName>
    <definedName name="Med_MDC_cd_17_curr" hidden="1">'[2]ePSM Medical Data Page'!$AF$122</definedName>
    <definedName name="Med_MDC_cd_17_prior" localSheetId="5" hidden="1">'[2]ePSM Medical Data Page'!$AI$122</definedName>
    <definedName name="Med_MDC_cd_17_prior" localSheetId="4" hidden="1">'[2]ePSM Medical Data Page'!$AI$122</definedName>
    <definedName name="Med_MDC_cd_17_prior" hidden="1">'[2]ePSM Medical Data Page'!$AI$122</definedName>
    <definedName name="Med_MDC_cd_18_curr" localSheetId="5" hidden="1">'[2]ePSM Medical Data Page'!$AF$129</definedName>
    <definedName name="Med_MDC_cd_18_curr" localSheetId="4" hidden="1">'[2]ePSM Medical Data Page'!$AF$129</definedName>
    <definedName name="Med_MDC_cd_18_curr" hidden="1">'[2]ePSM Medical Data Page'!$AF$129</definedName>
    <definedName name="Med_MDC_cd_18_prior" localSheetId="5" hidden="1">'[2]ePSM Medical Data Page'!$AI$129</definedName>
    <definedName name="Med_MDC_cd_18_prior" localSheetId="4" hidden="1">'[2]ePSM Medical Data Page'!$AI$129</definedName>
    <definedName name="Med_MDC_cd_18_prior" hidden="1">'[2]ePSM Medical Data Page'!$AI$129</definedName>
    <definedName name="Med_MDC_cd_19_curr" localSheetId="5" hidden="1">'[2]ePSM Medical Data Page'!$AF$136</definedName>
    <definedName name="Med_MDC_cd_19_curr" localSheetId="4" hidden="1">'[2]ePSM Medical Data Page'!$AF$136</definedName>
    <definedName name="Med_MDC_cd_19_curr" hidden="1">'[2]ePSM Medical Data Page'!$AF$136</definedName>
    <definedName name="Med_MDC_cd_19_prior" localSheetId="5" hidden="1">'[2]ePSM Medical Data Page'!$AI$136</definedName>
    <definedName name="Med_MDC_cd_19_prior" localSheetId="4" hidden="1">'[2]ePSM Medical Data Page'!$AI$136</definedName>
    <definedName name="Med_MDC_cd_19_prior" hidden="1">'[2]ePSM Medical Data Page'!$AI$136</definedName>
    <definedName name="Med_MDC_cd_20_curr" localSheetId="5" hidden="1">'[2]ePSM Medical Data Page'!$AF$143</definedName>
    <definedName name="Med_MDC_cd_20_curr" localSheetId="4" hidden="1">'[2]ePSM Medical Data Page'!$AF$143</definedName>
    <definedName name="Med_MDC_cd_20_curr" hidden="1">'[2]ePSM Medical Data Page'!$AF$143</definedName>
    <definedName name="Med_MDC_cd_20_prior" localSheetId="5" hidden="1">'[2]ePSM Medical Data Page'!$AI$143</definedName>
    <definedName name="Med_MDC_cd_20_prior" localSheetId="4" hidden="1">'[2]ePSM Medical Data Page'!$AI$143</definedName>
    <definedName name="Med_MDC_cd_20_prior" hidden="1">'[2]ePSM Medical Data Page'!$AI$143</definedName>
    <definedName name="Med_MDC_cd_21_curr" localSheetId="5" hidden="1">'[2]ePSM Medical Data Page'!$AF$150</definedName>
    <definedName name="Med_MDC_cd_21_curr" localSheetId="4" hidden="1">'[2]ePSM Medical Data Page'!$AF$150</definedName>
    <definedName name="Med_MDC_cd_21_curr" hidden="1">'[2]ePSM Medical Data Page'!$AF$150</definedName>
    <definedName name="Med_MDC_cd_21_prior" localSheetId="5" hidden="1">'[2]ePSM Medical Data Page'!$AI$150</definedName>
    <definedName name="Med_MDC_cd_21_prior" localSheetId="4" hidden="1">'[2]ePSM Medical Data Page'!$AI$150</definedName>
    <definedName name="Med_MDC_cd_21_prior" hidden="1">'[2]ePSM Medical Data Page'!$AI$150</definedName>
    <definedName name="Med_MDC_cd_22_curr" localSheetId="5" hidden="1">'[2]ePSM Medical Data Page'!$AF$157</definedName>
    <definedName name="Med_MDC_cd_22_curr" localSheetId="4" hidden="1">'[2]ePSM Medical Data Page'!$AF$157</definedName>
    <definedName name="Med_MDC_cd_22_curr" hidden="1">'[2]ePSM Medical Data Page'!$AF$157</definedName>
    <definedName name="Med_MDC_cd_22_prior" localSheetId="5" hidden="1">'[2]ePSM Medical Data Page'!$AI$157</definedName>
    <definedName name="Med_MDC_cd_22_prior" localSheetId="4" hidden="1">'[2]ePSM Medical Data Page'!$AI$157</definedName>
    <definedName name="Med_MDC_cd_22_prior" hidden="1">'[2]ePSM Medical Data Page'!$AI$157</definedName>
    <definedName name="Med_MDC_cd_23_curr" localSheetId="5" hidden="1">'[2]ePSM Medical Data Page'!$AF$164</definedName>
    <definedName name="Med_MDC_cd_23_curr" localSheetId="4" hidden="1">'[2]ePSM Medical Data Page'!$AF$164</definedName>
    <definedName name="Med_MDC_cd_23_curr" hidden="1">'[2]ePSM Medical Data Page'!$AF$164</definedName>
    <definedName name="Med_MDC_cd_23_prior" localSheetId="5" hidden="1">'[2]ePSM Medical Data Page'!$AI$164</definedName>
    <definedName name="Med_MDC_cd_23_prior" localSheetId="4" hidden="1">'[2]ePSM Medical Data Page'!$AI$164</definedName>
    <definedName name="Med_MDC_cd_23_prior" hidden="1">'[2]ePSM Medical Data Page'!$AI$164</definedName>
    <definedName name="Med_MDC_cd_999_curr" localSheetId="5" hidden="1">'[2]ePSM Medical Data Page'!$AF$171</definedName>
    <definedName name="Med_MDC_cd_999_curr" localSheetId="4" hidden="1">'[2]ePSM Medical Data Page'!$AF$171</definedName>
    <definedName name="Med_MDC_cd_999_curr" hidden="1">'[2]ePSM Medical Data Page'!$AF$171</definedName>
    <definedName name="Med_MDC_cd_999_prior" localSheetId="5" hidden="1">'[2]ePSM Medical Data Page'!$AI$171</definedName>
    <definedName name="Med_MDC_cd_999_prior" localSheetId="4" hidden="1">'[2]ePSM Medical Data Page'!$AI$171</definedName>
    <definedName name="Med_MDC_cd_999_prior" hidden="1">'[2]ePSM Medical Data Page'!$AI$171</definedName>
    <definedName name="Med_MDC_claimants_00_curr" localSheetId="5" hidden="1">'[2]ePSM Medical Data Page'!$AF$9</definedName>
    <definedName name="Med_MDC_claimants_00_curr" localSheetId="4" hidden="1">'[2]ePSM Medical Data Page'!$AF$9</definedName>
    <definedName name="Med_MDC_claimants_00_curr" hidden="1">'[2]ePSM Medical Data Page'!$AF$9</definedName>
    <definedName name="Med_MDC_claimants_00_prior" localSheetId="5" hidden="1">'[2]ePSM Medical Data Page'!$AI$9</definedName>
    <definedName name="Med_MDC_claimants_00_prior" localSheetId="4" hidden="1">'[2]ePSM Medical Data Page'!$AI$9</definedName>
    <definedName name="Med_MDC_claimants_00_prior" hidden="1">'[2]ePSM Medical Data Page'!$AI$9</definedName>
    <definedName name="Med_MDC_claimants_01_curr" localSheetId="5" hidden="1">'[2]ePSM Medical Data Page'!$AF$16</definedName>
    <definedName name="Med_MDC_claimants_01_curr" localSheetId="4" hidden="1">'[2]ePSM Medical Data Page'!$AF$16</definedName>
    <definedName name="Med_MDC_claimants_01_curr" hidden="1">'[2]ePSM Medical Data Page'!$AF$16</definedName>
    <definedName name="Med_MDC_claimants_01_prior" localSheetId="5" hidden="1">'[2]ePSM Medical Data Page'!$AI$16</definedName>
    <definedName name="Med_MDC_claimants_01_prior" localSheetId="4" hidden="1">'[2]ePSM Medical Data Page'!$AI$16</definedName>
    <definedName name="Med_MDC_claimants_01_prior" hidden="1">'[2]ePSM Medical Data Page'!$AI$16</definedName>
    <definedName name="Med_MDC_claimants_02_curr" localSheetId="5" hidden="1">'[2]ePSM Medical Data Page'!$AF$23</definedName>
    <definedName name="Med_MDC_claimants_02_curr" localSheetId="4" hidden="1">'[2]ePSM Medical Data Page'!$AF$23</definedName>
    <definedName name="Med_MDC_claimants_02_curr" hidden="1">'[2]ePSM Medical Data Page'!$AF$23</definedName>
    <definedName name="Med_MDC_claimants_02_prior" localSheetId="5" hidden="1">'[2]ePSM Medical Data Page'!$AI$23</definedName>
    <definedName name="Med_MDC_claimants_02_prior" localSheetId="4" hidden="1">'[2]ePSM Medical Data Page'!$AI$23</definedName>
    <definedName name="Med_MDC_claimants_02_prior" hidden="1">'[2]ePSM Medical Data Page'!$AI$23</definedName>
    <definedName name="Med_MDC_claimants_03_curr" localSheetId="5" hidden="1">'[2]ePSM Medical Data Page'!$AF$30</definedName>
    <definedName name="Med_MDC_claimants_03_curr" localSheetId="4" hidden="1">'[2]ePSM Medical Data Page'!$AF$30</definedName>
    <definedName name="Med_MDC_claimants_03_curr" hidden="1">'[2]ePSM Medical Data Page'!$AF$30</definedName>
    <definedName name="Med_MDC_claimants_03_prior" localSheetId="5" hidden="1">'[2]ePSM Medical Data Page'!$AI$30</definedName>
    <definedName name="Med_MDC_claimants_03_prior" localSheetId="4" hidden="1">'[2]ePSM Medical Data Page'!$AI$30</definedName>
    <definedName name="Med_MDC_claimants_03_prior" hidden="1">'[2]ePSM Medical Data Page'!$AI$30</definedName>
    <definedName name="Med_MDC_claimants_04_curr" localSheetId="5" hidden="1">'[2]ePSM Medical Data Page'!$AF$37</definedName>
    <definedName name="Med_MDC_claimants_04_curr" localSheetId="4" hidden="1">'[2]ePSM Medical Data Page'!$AF$37</definedName>
    <definedName name="Med_MDC_claimants_04_curr" hidden="1">'[2]ePSM Medical Data Page'!$AF$37</definedName>
    <definedName name="Med_MDC_claimants_04_prior" localSheetId="5" hidden="1">'[2]ePSM Medical Data Page'!$AI$37</definedName>
    <definedName name="Med_MDC_claimants_04_prior" localSheetId="4" hidden="1">'[2]ePSM Medical Data Page'!$AI$37</definedName>
    <definedName name="Med_MDC_claimants_04_prior" hidden="1">'[2]ePSM Medical Data Page'!$AI$37</definedName>
    <definedName name="Med_MDC_claimants_05_curr" localSheetId="5" hidden="1">'[2]ePSM Medical Data Page'!$AF$44</definedName>
    <definedName name="Med_MDC_claimants_05_curr" localSheetId="4" hidden="1">'[2]ePSM Medical Data Page'!$AF$44</definedName>
    <definedName name="Med_MDC_claimants_05_curr" hidden="1">'[2]ePSM Medical Data Page'!$AF$44</definedName>
    <definedName name="Med_MDC_claimants_05_prior" localSheetId="5" hidden="1">'[2]ePSM Medical Data Page'!$AI$44</definedName>
    <definedName name="Med_MDC_claimants_05_prior" localSheetId="4" hidden="1">'[2]ePSM Medical Data Page'!$AI$44</definedName>
    <definedName name="Med_MDC_claimants_05_prior" hidden="1">'[2]ePSM Medical Data Page'!$AI$44</definedName>
    <definedName name="Med_MDC_claimants_06_curr" localSheetId="5" hidden="1">'[2]ePSM Medical Data Page'!$AF$51</definedName>
    <definedName name="Med_MDC_claimants_06_curr" localSheetId="4" hidden="1">'[2]ePSM Medical Data Page'!$AF$51</definedName>
    <definedName name="Med_MDC_claimants_06_curr" hidden="1">'[2]ePSM Medical Data Page'!$AF$51</definedName>
    <definedName name="Med_MDC_claimants_06_prior" localSheetId="5" hidden="1">'[2]ePSM Medical Data Page'!$AI$51</definedName>
    <definedName name="Med_MDC_claimants_06_prior" localSheetId="4" hidden="1">'[2]ePSM Medical Data Page'!$AI$51</definedName>
    <definedName name="Med_MDC_claimants_06_prior" hidden="1">'[2]ePSM Medical Data Page'!$AI$51</definedName>
    <definedName name="Med_MDC_claimants_07_curr" localSheetId="5" hidden="1">'[2]ePSM Medical Data Page'!$AF$58</definedName>
    <definedName name="Med_MDC_claimants_07_curr" localSheetId="4" hidden="1">'[2]ePSM Medical Data Page'!$AF$58</definedName>
    <definedName name="Med_MDC_claimants_07_curr" hidden="1">'[2]ePSM Medical Data Page'!$AF$58</definedName>
    <definedName name="Med_MDC_claimants_07_prior" localSheetId="5" hidden="1">'[2]ePSM Medical Data Page'!$AI$58</definedName>
    <definedName name="Med_MDC_claimants_07_prior" localSheetId="4" hidden="1">'[2]ePSM Medical Data Page'!$AI$58</definedName>
    <definedName name="Med_MDC_claimants_07_prior" hidden="1">'[2]ePSM Medical Data Page'!$AI$58</definedName>
    <definedName name="Med_MDC_claimants_08_curr" localSheetId="5" hidden="1">'[2]ePSM Medical Data Page'!$AF$65</definedName>
    <definedName name="Med_MDC_claimants_08_curr" localSheetId="4" hidden="1">'[2]ePSM Medical Data Page'!$AF$65</definedName>
    <definedName name="Med_MDC_claimants_08_curr" hidden="1">'[2]ePSM Medical Data Page'!$AF$65</definedName>
    <definedName name="Med_MDC_claimants_08_prior" localSheetId="5" hidden="1">'[2]ePSM Medical Data Page'!$AI$65</definedName>
    <definedName name="Med_MDC_claimants_08_prior" localSheetId="4" hidden="1">'[2]ePSM Medical Data Page'!$AI$65</definedName>
    <definedName name="Med_MDC_claimants_08_prior" hidden="1">'[2]ePSM Medical Data Page'!$AI$65</definedName>
    <definedName name="Med_MDC_claimants_09_curr" localSheetId="5" hidden="1">'[2]ePSM Medical Data Page'!$AF$72</definedName>
    <definedName name="Med_MDC_claimants_09_curr" localSheetId="4" hidden="1">'[2]ePSM Medical Data Page'!$AF$72</definedName>
    <definedName name="Med_MDC_claimants_09_curr" hidden="1">'[2]ePSM Medical Data Page'!$AF$72</definedName>
    <definedName name="Med_MDC_claimants_09_prior" localSheetId="5" hidden="1">'[2]ePSM Medical Data Page'!$AI$72</definedName>
    <definedName name="Med_MDC_claimants_09_prior" localSheetId="4" hidden="1">'[2]ePSM Medical Data Page'!$AI$72</definedName>
    <definedName name="Med_MDC_claimants_09_prior" hidden="1">'[2]ePSM Medical Data Page'!$AI$72</definedName>
    <definedName name="Med_MDC_claimants_10_curr" localSheetId="5" hidden="1">'[2]ePSM Medical Data Page'!$AF$79</definedName>
    <definedName name="Med_MDC_claimants_10_curr" localSheetId="4" hidden="1">'[2]ePSM Medical Data Page'!$AF$79</definedName>
    <definedName name="Med_MDC_claimants_10_curr" hidden="1">'[2]ePSM Medical Data Page'!$AF$79</definedName>
    <definedName name="Med_MDC_claimants_10_prior" localSheetId="5" hidden="1">'[2]ePSM Medical Data Page'!$AI$79</definedName>
    <definedName name="Med_MDC_claimants_10_prior" localSheetId="4" hidden="1">'[2]ePSM Medical Data Page'!$AI$79</definedName>
    <definedName name="Med_MDC_claimants_10_prior" hidden="1">'[2]ePSM Medical Data Page'!$AI$79</definedName>
    <definedName name="Med_MDC_claimants_11_curr" localSheetId="5" hidden="1">'[2]ePSM Medical Data Page'!$AF$86</definedName>
    <definedName name="Med_MDC_claimants_11_curr" localSheetId="4" hidden="1">'[2]ePSM Medical Data Page'!$AF$86</definedName>
    <definedName name="Med_MDC_claimants_11_curr" hidden="1">'[2]ePSM Medical Data Page'!$AF$86</definedName>
    <definedName name="Med_MDC_claimants_11_prior" localSheetId="5" hidden="1">'[2]ePSM Medical Data Page'!$AI$86</definedName>
    <definedName name="Med_MDC_claimants_11_prior" localSheetId="4" hidden="1">'[2]ePSM Medical Data Page'!$AI$86</definedName>
    <definedName name="Med_MDC_claimants_11_prior" hidden="1">'[2]ePSM Medical Data Page'!$AI$86</definedName>
    <definedName name="Med_MDC_claimants_12_curr" localSheetId="5" hidden="1">'[2]ePSM Medical Data Page'!$AF$93</definedName>
    <definedName name="Med_MDC_claimants_12_curr" localSheetId="4" hidden="1">'[2]ePSM Medical Data Page'!$AF$93</definedName>
    <definedName name="Med_MDC_claimants_12_curr" hidden="1">'[2]ePSM Medical Data Page'!$AF$93</definedName>
    <definedName name="Med_MDC_claimants_12_prior" localSheetId="5" hidden="1">'[2]ePSM Medical Data Page'!$AI$93</definedName>
    <definedName name="Med_MDC_claimants_12_prior" localSheetId="4" hidden="1">'[2]ePSM Medical Data Page'!$AI$93</definedName>
    <definedName name="Med_MDC_claimants_12_prior" hidden="1">'[2]ePSM Medical Data Page'!$AI$93</definedName>
    <definedName name="Med_MDC_claimants_13_curr" localSheetId="5" hidden="1">'[2]ePSM Medical Data Page'!$AF$100</definedName>
    <definedName name="Med_MDC_claimants_13_curr" localSheetId="4" hidden="1">'[2]ePSM Medical Data Page'!$AF$100</definedName>
    <definedName name="Med_MDC_claimants_13_curr" hidden="1">'[2]ePSM Medical Data Page'!$AF$100</definedName>
    <definedName name="Med_MDC_claimants_13_prior" localSheetId="5" hidden="1">'[2]ePSM Medical Data Page'!$AI$100</definedName>
    <definedName name="Med_MDC_claimants_13_prior" localSheetId="4" hidden="1">'[2]ePSM Medical Data Page'!$AI$100</definedName>
    <definedName name="Med_MDC_claimants_13_prior" hidden="1">'[2]ePSM Medical Data Page'!$AI$100</definedName>
    <definedName name="Med_MDC_claimants_14_curr" localSheetId="5" hidden="1">'[2]ePSM Medical Data Page'!$AF$107</definedName>
    <definedName name="Med_MDC_claimants_14_curr" localSheetId="4" hidden="1">'[2]ePSM Medical Data Page'!$AF$107</definedName>
    <definedName name="Med_MDC_claimants_14_curr" hidden="1">'[2]ePSM Medical Data Page'!$AF$107</definedName>
    <definedName name="Med_MDC_claimants_14_prior" localSheetId="5" hidden="1">'[2]ePSM Medical Data Page'!$AI$107</definedName>
    <definedName name="Med_MDC_claimants_14_prior" localSheetId="4" hidden="1">'[2]ePSM Medical Data Page'!$AI$107</definedName>
    <definedName name="Med_MDC_claimants_14_prior" hidden="1">'[2]ePSM Medical Data Page'!$AI$107</definedName>
    <definedName name="Med_MDC_claimants_15_curr" localSheetId="5" hidden="1">'[2]ePSM Medical Data Page'!$AF$114</definedName>
    <definedName name="Med_MDC_claimants_15_curr" localSheetId="4" hidden="1">'[2]ePSM Medical Data Page'!$AF$114</definedName>
    <definedName name="Med_MDC_claimants_15_curr" hidden="1">'[2]ePSM Medical Data Page'!$AF$114</definedName>
    <definedName name="Med_MDC_claimants_15_prior" localSheetId="5" hidden="1">'[2]ePSM Medical Data Page'!$AI$114</definedName>
    <definedName name="Med_MDC_claimants_15_prior" localSheetId="4" hidden="1">'[2]ePSM Medical Data Page'!$AI$114</definedName>
    <definedName name="Med_MDC_claimants_15_prior" hidden="1">'[2]ePSM Medical Data Page'!$AI$114</definedName>
    <definedName name="Med_MDC_claimants_16_curr" localSheetId="5" hidden="1">'[2]ePSM Medical Data Page'!$AF$121</definedName>
    <definedName name="Med_MDC_claimants_16_curr" localSheetId="4" hidden="1">'[2]ePSM Medical Data Page'!$AF$121</definedName>
    <definedName name="Med_MDC_claimants_16_curr" hidden="1">'[2]ePSM Medical Data Page'!$AF$121</definedName>
    <definedName name="Med_MDC_claimants_16_prior" localSheetId="5" hidden="1">'[2]ePSM Medical Data Page'!$AI$121</definedName>
    <definedName name="Med_MDC_claimants_16_prior" localSheetId="4" hidden="1">'[2]ePSM Medical Data Page'!$AI$121</definedName>
    <definedName name="Med_MDC_claimants_16_prior" hidden="1">'[2]ePSM Medical Data Page'!$AI$121</definedName>
    <definedName name="Med_MDC_claimants_17_curr" localSheetId="5" hidden="1">'[2]ePSM Medical Data Page'!$AF$128</definedName>
    <definedName name="Med_MDC_claimants_17_curr" localSheetId="4" hidden="1">'[2]ePSM Medical Data Page'!$AF$128</definedName>
    <definedName name="Med_MDC_claimants_17_curr" hidden="1">'[2]ePSM Medical Data Page'!$AF$128</definedName>
    <definedName name="Med_MDC_claimants_17_prior" localSheetId="5" hidden="1">'[2]ePSM Medical Data Page'!$AI$128</definedName>
    <definedName name="Med_MDC_claimants_17_prior" localSheetId="4" hidden="1">'[2]ePSM Medical Data Page'!$AI$128</definedName>
    <definedName name="Med_MDC_claimants_17_prior" hidden="1">'[2]ePSM Medical Data Page'!$AI$128</definedName>
    <definedName name="Med_MDC_claimants_18_curr" localSheetId="5" hidden="1">'[2]ePSM Medical Data Page'!$AF$135</definedName>
    <definedName name="Med_MDC_claimants_18_curr" localSheetId="4" hidden="1">'[2]ePSM Medical Data Page'!$AF$135</definedName>
    <definedName name="Med_MDC_claimants_18_curr" hidden="1">'[2]ePSM Medical Data Page'!$AF$135</definedName>
    <definedName name="Med_MDC_claimants_18_prior" localSheetId="5" hidden="1">'[2]ePSM Medical Data Page'!$AI$135</definedName>
    <definedName name="Med_MDC_claimants_18_prior" localSheetId="4" hidden="1">'[2]ePSM Medical Data Page'!$AI$135</definedName>
    <definedName name="Med_MDC_claimants_18_prior" hidden="1">'[2]ePSM Medical Data Page'!$AI$135</definedName>
    <definedName name="Med_MDC_claimants_19_curr" localSheetId="5" hidden="1">'[2]ePSM Medical Data Page'!$AF$142</definedName>
    <definedName name="Med_MDC_claimants_19_curr" localSheetId="4" hidden="1">'[2]ePSM Medical Data Page'!$AF$142</definedName>
    <definedName name="Med_MDC_claimants_19_curr" hidden="1">'[2]ePSM Medical Data Page'!$AF$142</definedName>
    <definedName name="Med_MDC_claimants_19_prior" localSheetId="5" hidden="1">'[2]ePSM Medical Data Page'!$AI$142</definedName>
    <definedName name="Med_MDC_claimants_19_prior" localSheetId="4" hidden="1">'[2]ePSM Medical Data Page'!$AI$142</definedName>
    <definedName name="Med_MDC_claimants_19_prior" hidden="1">'[2]ePSM Medical Data Page'!$AI$142</definedName>
    <definedName name="Med_MDC_claimants_20_curr" localSheetId="5" hidden="1">'[2]ePSM Medical Data Page'!$AF$149</definedName>
    <definedName name="Med_MDC_claimants_20_curr" localSheetId="4" hidden="1">'[2]ePSM Medical Data Page'!$AF$149</definedName>
    <definedName name="Med_MDC_claimants_20_curr" hidden="1">'[2]ePSM Medical Data Page'!$AF$149</definedName>
    <definedName name="Med_MDC_claimants_20_prior" localSheetId="5" hidden="1">'[2]ePSM Medical Data Page'!$AI$149</definedName>
    <definedName name="Med_MDC_claimants_20_prior" localSheetId="4" hidden="1">'[2]ePSM Medical Data Page'!$AI$149</definedName>
    <definedName name="Med_MDC_claimants_20_prior" hidden="1">'[2]ePSM Medical Data Page'!$AI$149</definedName>
    <definedName name="Med_MDC_claimants_21_curr" localSheetId="5" hidden="1">'[2]ePSM Medical Data Page'!$AF$156</definedName>
    <definedName name="Med_MDC_claimants_21_curr" localSheetId="4" hidden="1">'[2]ePSM Medical Data Page'!$AF$156</definedName>
    <definedName name="Med_MDC_claimants_21_curr" hidden="1">'[2]ePSM Medical Data Page'!$AF$156</definedName>
    <definedName name="Med_MDC_claimants_21_prior" localSheetId="5" hidden="1">'[2]ePSM Medical Data Page'!$AI$156</definedName>
    <definedName name="Med_MDC_claimants_21_prior" localSheetId="4" hidden="1">'[2]ePSM Medical Data Page'!$AI$156</definedName>
    <definedName name="Med_MDC_claimants_21_prior" hidden="1">'[2]ePSM Medical Data Page'!$AI$156</definedName>
    <definedName name="Med_MDC_claimants_22_curr" localSheetId="5" hidden="1">'[2]ePSM Medical Data Page'!$AF$163</definedName>
    <definedName name="Med_MDC_claimants_22_curr" localSheetId="4" hidden="1">'[2]ePSM Medical Data Page'!$AF$163</definedName>
    <definedName name="Med_MDC_claimants_22_curr" hidden="1">'[2]ePSM Medical Data Page'!$AF$163</definedName>
    <definedName name="Med_MDC_claimants_22_prior" localSheetId="5" hidden="1">'[2]ePSM Medical Data Page'!$AI$163</definedName>
    <definedName name="Med_MDC_claimants_22_prior" localSheetId="4" hidden="1">'[2]ePSM Medical Data Page'!$AI$163</definedName>
    <definedName name="Med_MDC_claimants_22_prior" hidden="1">'[2]ePSM Medical Data Page'!$AI$163</definedName>
    <definedName name="Med_MDC_claimants_23_curr" localSheetId="5" hidden="1">'[2]ePSM Medical Data Page'!$AF$170</definedName>
    <definedName name="Med_MDC_claimants_23_curr" localSheetId="4" hidden="1">'[2]ePSM Medical Data Page'!$AF$170</definedName>
    <definedName name="Med_MDC_claimants_23_curr" hidden="1">'[2]ePSM Medical Data Page'!$AF$170</definedName>
    <definedName name="Med_MDC_claimants_23_prior" localSheetId="5" hidden="1">'[2]ePSM Medical Data Page'!$AI$170</definedName>
    <definedName name="Med_MDC_claimants_23_prior" localSheetId="4" hidden="1">'[2]ePSM Medical Data Page'!$AI$170</definedName>
    <definedName name="Med_MDC_claimants_23_prior" hidden="1">'[2]ePSM Medical Data Page'!$AI$170</definedName>
    <definedName name="Med_MDC_claimants_999_curr" localSheetId="5" hidden="1">'[2]ePSM Medical Data Page'!$AF$177</definedName>
    <definedName name="Med_MDC_claimants_999_curr" localSheetId="4" hidden="1">'[2]ePSM Medical Data Page'!$AF$177</definedName>
    <definedName name="Med_MDC_claimants_999_curr" hidden="1">'[2]ePSM Medical Data Page'!$AF$177</definedName>
    <definedName name="Med_MDC_claimants_999_prior" localSheetId="5" hidden="1">'[2]ePSM Medical Data Page'!$AI$177</definedName>
    <definedName name="Med_MDC_claimants_999_prior" localSheetId="4" hidden="1">'[2]ePSM Medical Data Page'!$AI$177</definedName>
    <definedName name="Med_MDC_claimants_999_prior" hidden="1">'[2]ePSM Medical Data Page'!$AI$177</definedName>
    <definedName name="Med_MDC_days_00_curr" localSheetId="5" hidden="1">'[2]ePSM Medical Data Page'!$AF$8</definedName>
    <definedName name="Med_MDC_days_00_curr" localSheetId="4" hidden="1">'[2]ePSM Medical Data Page'!$AF$8</definedName>
    <definedName name="Med_MDC_days_00_curr" hidden="1">'[2]ePSM Medical Data Page'!$AF$8</definedName>
    <definedName name="Med_MDC_days_00_prior" localSheetId="5" hidden="1">'[2]ePSM Medical Data Page'!$AI$8</definedName>
    <definedName name="Med_MDC_days_00_prior" localSheetId="4" hidden="1">'[2]ePSM Medical Data Page'!$AI$8</definedName>
    <definedName name="Med_MDC_days_00_prior" hidden="1">'[2]ePSM Medical Data Page'!$AI$8</definedName>
    <definedName name="Med_MDC_days_01_curr" localSheetId="5" hidden="1">'[2]ePSM Medical Data Page'!$AF$15</definedName>
    <definedName name="Med_MDC_days_01_curr" localSheetId="4" hidden="1">'[2]ePSM Medical Data Page'!$AF$15</definedName>
    <definedName name="Med_MDC_days_01_curr" hidden="1">'[2]ePSM Medical Data Page'!$AF$15</definedName>
    <definedName name="Med_MDC_days_01_prior" localSheetId="5" hidden="1">'[2]ePSM Medical Data Page'!$AI$15</definedName>
    <definedName name="Med_MDC_days_01_prior" localSheetId="4" hidden="1">'[2]ePSM Medical Data Page'!$AI$15</definedName>
    <definedName name="Med_MDC_days_01_prior" hidden="1">'[2]ePSM Medical Data Page'!$AI$15</definedName>
    <definedName name="Med_MDC_days_02_curr" localSheetId="5" hidden="1">'[2]ePSM Medical Data Page'!$AF$22</definedName>
    <definedName name="Med_MDC_days_02_curr" localSheetId="4" hidden="1">'[2]ePSM Medical Data Page'!$AF$22</definedName>
    <definedName name="Med_MDC_days_02_curr" hidden="1">'[2]ePSM Medical Data Page'!$AF$22</definedName>
    <definedName name="Med_MDC_days_02_prior" localSheetId="5" hidden="1">'[2]ePSM Medical Data Page'!$AI$22</definedName>
    <definedName name="Med_MDC_days_02_prior" localSheetId="4" hidden="1">'[2]ePSM Medical Data Page'!$AI$22</definedName>
    <definedName name="Med_MDC_days_02_prior" hidden="1">'[2]ePSM Medical Data Page'!$AI$22</definedName>
    <definedName name="Med_MDC_days_03_curr" localSheetId="5" hidden="1">'[2]ePSM Medical Data Page'!$AF$29</definedName>
    <definedName name="Med_MDC_days_03_curr" localSheetId="4" hidden="1">'[2]ePSM Medical Data Page'!$AF$29</definedName>
    <definedName name="Med_MDC_days_03_curr" hidden="1">'[2]ePSM Medical Data Page'!$AF$29</definedName>
    <definedName name="Med_MDC_days_03_prior" localSheetId="5" hidden="1">'[2]ePSM Medical Data Page'!$AI$29</definedName>
    <definedName name="Med_MDC_days_03_prior" localSheetId="4" hidden="1">'[2]ePSM Medical Data Page'!$AI$29</definedName>
    <definedName name="Med_MDC_days_03_prior" hidden="1">'[2]ePSM Medical Data Page'!$AI$29</definedName>
    <definedName name="Med_MDC_days_04_curr" localSheetId="5" hidden="1">'[2]ePSM Medical Data Page'!$AF$36</definedName>
    <definedName name="Med_MDC_days_04_curr" localSheetId="4" hidden="1">'[2]ePSM Medical Data Page'!$AF$36</definedName>
    <definedName name="Med_MDC_days_04_curr" hidden="1">'[2]ePSM Medical Data Page'!$AF$36</definedName>
    <definedName name="Med_MDC_days_04_prior" localSheetId="5" hidden="1">'[2]ePSM Medical Data Page'!$AI$36</definedName>
    <definedName name="Med_MDC_days_04_prior" localSheetId="4" hidden="1">'[2]ePSM Medical Data Page'!$AI$36</definedName>
    <definedName name="Med_MDC_days_04_prior" hidden="1">'[2]ePSM Medical Data Page'!$AI$36</definedName>
    <definedName name="Med_MDC_days_05_curr" localSheetId="5" hidden="1">'[2]ePSM Medical Data Page'!$AF$43</definedName>
    <definedName name="Med_MDC_days_05_curr" localSheetId="4" hidden="1">'[2]ePSM Medical Data Page'!$AF$43</definedName>
    <definedName name="Med_MDC_days_05_curr" hidden="1">'[2]ePSM Medical Data Page'!$AF$43</definedName>
    <definedName name="Med_MDC_days_05_prior" localSheetId="5" hidden="1">'[2]ePSM Medical Data Page'!$AI$43</definedName>
    <definedName name="Med_MDC_days_05_prior" localSheetId="4" hidden="1">'[2]ePSM Medical Data Page'!$AI$43</definedName>
    <definedName name="Med_MDC_days_05_prior" hidden="1">'[2]ePSM Medical Data Page'!$AI$43</definedName>
    <definedName name="Med_MDC_days_06_curr" localSheetId="5" hidden="1">'[2]ePSM Medical Data Page'!$AF$50</definedName>
    <definedName name="Med_MDC_days_06_curr" localSheetId="4" hidden="1">'[2]ePSM Medical Data Page'!$AF$50</definedName>
    <definedName name="Med_MDC_days_06_curr" hidden="1">'[2]ePSM Medical Data Page'!$AF$50</definedName>
    <definedName name="Med_MDC_days_06_prior" localSheetId="5" hidden="1">'[2]ePSM Medical Data Page'!$AI$50</definedName>
    <definedName name="Med_MDC_days_06_prior" localSheetId="4" hidden="1">'[2]ePSM Medical Data Page'!$AI$50</definedName>
    <definedName name="Med_MDC_days_06_prior" hidden="1">'[2]ePSM Medical Data Page'!$AI$50</definedName>
    <definedName name="Med_MDC_days_07_curr" localSheetId="5" hidden="1">'[2]ePSM Medical Data Page'!$AF$57</definedName>
    <definedName name="Med_MDC_days_07_curr" localSheetId="4" hidden="1">'[2]ePSM Medical Data Page'!$AF$57</definedName>
    <definedName name="Med_MDC_days_07_curr" hidden="1">'[2]ePSM Medical Data Page'!$AF$57</definedName>
    <definedName name="Med_MDC_days_07_prior" localSheetId="5" hidden="1">'[2]ePSM Medical Data Page'!$AI$57</definedName>
    <definedName name="Med_MDC_days_07_prior" localSheetId="4" hidden="1">'[2]ePSM Medical Data Page'!$AI$57</definedName>
    <definedName name="Med_MDC_days_07_prior" hidden="1">'[2]ePSM Medical Data Page'!$AI$57</definedName>
    <definedName name="Med_MDC_days_08_curr" localSheetId="5" hidden="1">'[2]ePSM Medical Data Page'!$AF$64</definedName>
    <definedName name="Med_MDC_days_08_curr" localSheetId="4" hidden="1">'[2]ePSM Medical Data Page'!$AF$64</definedName>
    <definedName name="Med_MDC_days_08_curr" hidden="1">'[2]ePSM Medical Data Page'!$AF$64</definedName>
    <definedName name="Med_MDC_days_08_prior" localSheetId="5" hidden="1">'[2]ePSM Medical Data Page'!$AI$64</definedName>
    <definedName name="Med_MDC_days_08_prior" localSheetId="4" hidden="1">'[2]ePSM Medical Data Page'!$AI$64</definedName>
    <definedName name="Med_MDC_days_08_prior" hidden="1">'[2]ePSM Medical Data Page'!$AI$64</definedName>
    <definedName name="Med_MDC_days_09_curr" localSheetId="5" hidden="1">'[2]ePSM Medical Data Page'!$AF$71</definedName>
    <definedName name="Med_MDC_days_09_curr" localSheetId="4" hidden="1">'[2]ePSM Medical Data Page'!$AF$71</definedName>
    <definedName name="Med_MDC_days_09_curr" hidden="1">'[2]ePSM Medical Data Page'!$AF$71</definedName>
    <definedName name="Med_MDC_days_09_prior" localSheetId="5" hidden="1">'[2]ePSM Medical Data Page'!$AI$71</definedName>
    <definedName name="Med_MDC_days_09_prior" localSheetId="4" hidden="1">'[2]ePSM Medical Data Page'!$AI$71</definedName>
    <definedName name="Med_MDC_days_09_prior" hidden="1">'[2]ePSM Medical Data Page'!$AI$71</definedName>
    <definedName name="Med_MDC_days_10_curr" localSheetId="5" hidden="1">'[2]ePSM Medical Data Page'!$AF$78</definedName>
    <definedName name="Med_MDC_days_10_curr" localSheetId="4" hidden="1">'[2]ePSM Medical Data Page'!$AF$78</definedName>
    <definedName name="Med_MDC_days_10_curr" hidden="1">'[2]ePSM Medical Data Page'!$AF$78</definedName>
    <definedName name="Med_MDC_days_10_prior" localSheetId="5" hidden="1">'[2]ePSM Medical Data Page'!$AI$78</definedName>
    <definedName name="Med_MDC_days_10_prior" localSheetId="4" hidden="1">'[2]ePSM Medical Data Page'!$AI$78</definedName>
    <definedName name="Med_MDC_days_10_prior" hidden="1">'[2]ePSM Medical Data Page'!$AI$78</definedName>
    <definedName name="Med_MDC_days_11_curr" localSheetId="5" hidden="1">'[2]ePSM Medical Data Page'!$AF$85</definedName>
    <definedName name="Med_MDC_days_11_curr" localSheetId="4" hidden="1">'[2]ePSM Medical Data Page'!$AF$85</definedName>
    <definedName name="Med_MDC_days_11_curr" hidden="1">'[2]ePSM Medical Data Page'!$AF$85</definedName>
    <definedName name="Med_MDC_days_11_prior" localSheetId="5" hidden="1">'[2]ePSM Medical Data Page'!$AI$85</definedName>
    <definedName name="Med_MDC_days_11_prior" localSheetId="4" hidden="1">'[2]ePSM Medical Data Page'!$AI$85</definedName>
    <definedName name="Med_MDC_days_11_prior" hidden="1">'[2]ePSM Medical Data Page'!$AI$85</definedName>
    <definedName name="Med_MDC_days_12_curr" localSheetId="5" hidden="1">'[2]ePSM Medical Data Page'!$AF$92</definedName>
    <definedName name="Med_MDC_days_12_curr" localSheetId="4" hidden="1">'[2]ePSM Medical Data Page'!$AF$92</definedName>
    <definedName name="Med_MDC_days_12_curr" hidden="1">'[2]ePSM Medical Data Page'!$AF$92</definedName>
    <definedName name="Med_MDC_days_12_prior" localSheetId="5" hidden="1">'[2]ePSM Medical Data Page'!$AI$92</definedName>
    <definedName name="Med_MDC_days_12_prior" localSheetId="4" hidden="1">'[2]ePSM Medical Data Page'!$AI$92</definedName>
    <definedName name="Med_MDC_days_12_prior" hidden="1">'[2]ePSM Medical Data Page'!$AI$92</definedName>
    <definedName name="Med_MDC_days_13_curr" localSheetId="5" hidden="1">'[2]ePSM Medical Data Page'!$AF$99</definedName>
    <definedName name="Med_MDC_days_13_curr" localSheetId="4" hidden="1">'[2]ePSM Medical Data Page'!$AF$99</definedName>
    <definedName name="Med_MDC_days_13_curr" hidden="1">'[2]ePSM Medical Data Page'!$AF$99</definedName>
    <definedName name="Med_MDC_days_13_prior" localSheetId="5" hidden="1">'[2]ePSM Medical Data Page'!$AI$99</definedName>
    <definedName name="Med_MDC_days_13_prior" localSheetId="4" hidden="1">'[2]ePSM Medical Data Page'!$AI$99</definedName>
    <definedName name="Med_MDC_days_13_prior" hidden="1">'[2]ePSM Medical Data Page'!$AI$99</definedName>
    <definedName name="Med_MDC_days_14_curr" localSheetId="5" hidden="1">'[2]ePSM Medical Data Page'!$AF$106</definedName>
    <definedName name="Med_MDC_days_14_curr" localSheetId="4" hidden="1">'[2]ePSM Medical Data Page'!$AF$106</definedName>
    <definedName name="Med_MDC_days_14_curr" hidden="1">'[2]ePSM Medical Data Page'!$AF$106</definedName>
    <definedName name="Med_MDC_days_14_prior" localSheetId="5" hidden="1">'[2]ePSM Medical Data Page'!$AI$106</definedName>
    <definedName name="Med_MDC_days_14_prior" localSheetId="4" hidden="1">'[2]ePSM Medical Data Page'!$AI$106</definedName>
    <definedName name="Med_MDC_days_14_prior" hidden="1">'[2]ePSM Medical Data Page'!$AI$106</definedName>
    <definedName name="Med_MDC_days_15_curr" localSheetId="5" hidden="1">'[2]ePSM Medical Data Page'!$AF$113</definedName>
    <definedName name="Med_MDC_days_15_curr" localSheetId="4" hidden="1">'[2]ePSM Medical Data Page'!$AF$113</definedName>
    <definedName name="Med_MDC_days_15_curr" hidden="1">'[2]ePSM Medical Data Page'!$AF$113</definedName>
    <definedName name="Med_MDC_days_15_prior" localSheetId="5" hidden="1">'[2]ePSM Medical Data Page'!$AI$113</definedName>
    <definedName name="Med_MDC_days_15_prior" localSheetId="4" hidden="1">'[2]ePSM Medical Data Page'!$AI$113</definedName>
    <definedName name="Med_MDC_days_15_prior" hidden="1">'[2]ePSM Medical Data Page'!$AI$113</definedName>
    <definedName name="Med_MDC_days_16_curr" localSheetId="5" hidden="1">'[2]ePSM Medical Data Page'!$AF$120</definedName>
    <definedName name="Med_MDC_days_16_curr" localSheetId="4" hidden="1">'[2]ePSM Medical Data Page'!$AF$120</definedName>
    <definedName name="Med_MDC_days_16_curr" hidden="1">'[2]ePSM Medical Data Page'!$AF$120</definedName>
    <definedName name="Med_MDC_days_16_prior" localSheetId="5" hidden="1">'[2]ePSM Medical Data Page'!$AI$120</definedName>
    <definedName name="Med_MDC_days_16_prior" localSheetId="4" hidden="1">'[2]ePSM Medical Data Page'!$AI$120</definedName>
    <definedName name="Med_MDC_days_16_prior" hidden="1">'[2]ePSM Medical Data Page'!$AI$120</definedName>
    <definedName name="Med_MDC_days_17_curr" localSheetId="5" hidden="1">'[2]ePSM Medical Data Page'!$AF$127</definedName>
    <definedName name="Med_MDC_days_17_curr" localSheetId="4" hidden="1">'[2]ePSM Medical Data Page'!$AF$127</definedName>
    <definedName name="Med_MDC_days_17_curr" hidden="1">'[2]ePSM Medical Data Page'!$AF$127</definedName>
    <definedName name="Med_MDC_days_17_prior" localSheetId="5" hidden="1">'[2]ePSM Medical Data Page'!$AI$127</definedName>
    <definedName name="Med_MDC_days_17_prior" localSheetId="4" hidden="1">'[2]ePSM Medical Data Page'!$AI$127</definedName>
    <definedName name="Med_MDC_days_17_prior" hidden="1">'[2]ePSM Medical Data Page'!$AI$127</definedName>
    <definedName name="Med_MDC_days_18_curr" localSheetId="5" hidden="1">'[2]ePSM Medical Data Page'!$AF$134</definedName>
    <definedName name="Med_MDC_days_18_curr" localSheetId="4" hidden="1">'[2]ePSM Medical Data Page'!$AF$134</definedName>
    <definedName name="Med_MDC_days_18_curr" hidden="1">'[2]ePSM Medical Data Page'!$AF$134</definedName>
    <definedName name="Med_MDC_days_18_prior" localSheetId="5" hidden="1">'[2]ePSM Medical Data Page'!$AI$134</definedName>
    <definedName name="Med_MDC_days_18_prior" localSheetId="4" hidden="1">'[2]ePSM Medical Data Page'!$AI$134</definedName>
    <definedName name="Med_MDC_days_18_prior" hidden="1">'[2]ePSM Medical Data Page'!$AI$134</definedName>
    <definedName name="Med_MDC_days_19_curr" localSheetId="5" hidden="1">'[2]ePSM Medical Data Page'!$AF$141</definedName>
    <definedName name="Med_MDC_days_19_curr" localSheetId="4" hidden="1">'[2]ePSM Medical Data Page'!$AF$141</definedName>
    <definedName name="Med_MDC_days_19_curr" hidden="1">'[2]ePSM Medical Data Page'!$AF$141</definedName>
    <definedName name="Med_MDC_days_19_prior" localSheetId="5" hidden="1">'[2]ePSM Medical Data Page'!$AI$141</definedName>
    <definedName name="Med_MDC_days_19_prior" localSheetId="4" hidden="1">'[2]ePSM Medical Data Page'!$AI$141</definedName>
    <definedName name="Med_MDC_days_19_prior" hidden="1">'[2]ePSM Medical Data Page'!$AI$141</definedName>
    <definedName name="Med_MDC_days_20_curr" localSheetId="5" hidden="1">'[2]ePSM Medical Data Page'!$AF$148</definedName>
    <definedName name="Med_MDC_days_20_curr" localSheetId="4" hidden="1">'[2]ePSM Medical Data Page'!$AF$148</definedName>
    <definedName name="Med_MDC_days_20_curr" hidden="1">'[2]ePSM Medical Data Page'!$AF$148</definedName>
    <definedName name="Med_MDC_days_20_prior" localSheetId="5" hidden="1">'[2]ePSM Medical Data Page'!$AI$148</definedName>
    <definedName name="Med_MDC_days_20_prior" localSheetId="4" hidden="1">'[2]ePSM Medical Data Page'!$AI$148</definedName>
    <definedName name="Med_MDC_days_20_prior" hidden="1">'[2]ePSM Medical Data Page'!$AI$148</definedName>
    <definedName name="Med_MDC_days_21_curr" localSheetId="5" hidden="1">'[2]ePSM Medical Data Page'!$AF$155</definedName>
    <definedName name="Med_MDC_days_21_curr" localSheetId="4" hidden="1">'[2]ePSM Medical Data Page'!$AF$155</definedName>
    <definedName name="Med_MDC_days_21_curr" hidden="1">'[2]ePSM Medical Data Page'!$AF$155</definedName>
    <definedName name="Med_MDC_days_21_prior" localSheetId="5" hidden="1">'[2]ePSM Medical Data Page'!$AI$155</definedName>
    <definedName name="Med_MDC_days_21_prior" localSheetId="4" hidden="1">'[2]ePSM Medical Data Page'!$AI$155</definedName>
    <definedName name="Med_MDC_days_21_prior" hidden="1">'[2]ePSM Medical Data Page'!$AI$155</definedName>
    <definedName name="Med_MDC_days_22_curr" localSheetId="5" hidden="1">'[2]ePSM Medical Data Page'!$AF$162</definedName>
    <definedName name="Med_MDC_days_22_curr" localSheetId="4" hidden="1">'[2]ePSM Medical Data Page'!$AF$162</definedName>
    <definedName name="Med_MDC_days_22_curr" hidden="1">'[2]ePSM Medical Data Page'!$AF$162</definedName>
    <definedName name="Med_MDC_days_22_prior" localSheetId="5" hidden="1">'[2]ePSM Medical Data Page'!$AI$162</definedName>
    <definedName name="Med_MDC_days_22_prior" localSheetId="4" hidden="1">'[2]ePSM Medical Data Page'!$AI$162</definedName>
    <definedName name="Med_MDC_days_22_prior" hidden="1">'[2]ePSM Medical Data Page'!$AI$162</definedName>
    <definedName name="Med_MDC_days_23_curr" localSheetId="5" hidden="1">'[2]ePSM Medical Data Page'!$AF$169</definedName>
    <definedName name="Med_MDC_days_23_curr" localSheetId="4" hidden="1">'[2]ePSM Medical Data Page'!$AF$169</definedName>
    <definedName name="Med_MDC_days_23_curr" hidden="1">'[2]ePSM Medical Data Page'!$AF$169</definedName>
    <definedName name="Med_MDC_days_23_prior" localSheetId="5" hidden="1">'[2]ePSM Medical Data Page'!$AI$169</definedName>
    <definedName name="Med_MDC_days_23_prior" localSheetId="4" hidden="1">'[2]ePSM Medical Data Page'!$AI$169</definedName>
    <definedName name="Med_MDC_days_23_prior" hidden="1">'[2]ePSM Medical Data Page'!$AI$169</definedName>
    <definedName name="Med_MDC_days_999_curr" localSheetId="5" hidden="1">'[2]ePSM Medical Data Page'!$AF$176</definedName>
    <definedName name="Med_MDC_days_999_curr" localSheetId="4" hidden="1">'[2]ePSM Medical Data Page'!$AF$176</definedName>
    <definedName name="Med_MDC_days_999_curr" hidden="1">'[2]ePSM Medical Data Page'!$AF$176</definedName>
    <definedName name="Med_MDC_days_999_prior" localSheetId="5" hidden="1">'[2]ePSM Medical Data Page'!$AI$176</definedName>
    <definedName name="Med_MDC_days_999_prior" localSheetId="4" hidden="1">'[2]ePSM Medical Data Page'!$AI$176</definedName>
    <definedName name="Med_MDC_days_999_prior" hidden="1">'[2]ePSM Medical Data Page'!$AI$176</definedName>
    <definedName name="Med_MDC_inp_billed_00_curr" localSheetId="5" hidden="1">'[2]ePSM Medical Data Page'!$AF$179</definedName>
    <definedName name="Med_MDC_inp_billed_00_curr" localSheetId="4" hidden="1">'[2]ePSM Medical Data Page'!$AF$179</definedName>
    <definedName name="Med_MDC_inp_billed_00_curr" hidden="1">'[2]ePSM Medical Data Page'!$AF$179</definedName>
    <definedName name="Med_MDC_inp_billed_00_prior" localSheetId="5" hidden="1">'[2]ePSM Medical Data Page'!$AI$179</definedName>
    <definedName name="Med_MDC_inp_billed_00_prior" localSheetId="4" hidden="1">'[2]ePSM Medical Data Page'!$AI$179</definedName>
    <definedName name="Med_MDC_inp_billed_00_prior" hidden="1">'[2]ePSM Medical Data Page'!$AI$179</definedName>
    <definedName name="Med_MDC_inp_billed_01_curr" localSheetId="5" hidden="1">'[2]ePSM Medical Data Page'!$AF$182</definedName>
    <definedName name="Med_MDC_inp_billed_01_curr" localSheetId="4" hidden="1">'[2]ePSM Medical Data Page'!$AF$182</definedName>
    <definedName name="Med_MDC_inp_billed_01_curr" hidden="1">'[2]ePSM Medical Data Page'!$AF$182</definedName>
    <definedName name="Med_MDC_inp_billed_01_prior" localSheetId="5" hidden="1">'[2]ePSM Medical Data Page'!$AI$182</definedName>
    <definedName name="Med_MDC_inp_billed_01_prior" localSheetId="4" hidden="1">'[2]ePSM Medical Data Page'!$AI$182</definedName>
    <definedName name="Med_MDC_inp_billed_01_prior" hidden="1">'[2]ePSM Medical Data Page'!$AI$182</definedName>
    <definedName name="Med_MDC_inp_billed_02_curr" localSheetId="5" hidden="1">'[2]ePSM Medical Data Page'!$AF$185</definedName>
    <definedName name="Med_MDC_inp_billed_02_curr" localSheetId="4" hidden="1">'[2]ePSM Medical Data Page'!$AF$185</definedName>
    <definedName name="Med_MDC_inp_billed_02_curr" hidden="1">'[2]ePSM Medical Data Page'!$AF$185</definedName>
    <definedName name="Med_MDC_inp_billed_02_prior" localSheetId="5" hidden="1">'[2]ePSM Medical Data Page'!$AI$185</definedName>
    <definedName name="Med_MDC_inp_billed_02_prior" localSheetId="4" hidden="1">'[2]ePSM Medical Data Page'!$AI$185</definedName>
    <definedName name="Med_MDC_inp_billed_02_prior" hidden="1">'[2]ePSM Medical Data Page'!$AI$185</definedName>
    <definedName name="Med_MDC_inp_billed_03_curr" localSheetId="5" hidden="1">'[2]ePSM Medical Data Page'!$AF$188</definedName>
    <definedName name="Med_MDC_inp_billed_03_curr" localSheetId="4" hidden="1">'[2]ePSM Medical Data Page'!$AF$188</definedName>
    <definedName name="Med_MDC_inp_billed_03_curr" hidden="1">'[2]ePSM Medical Data Page'!$AF$188</definedName>
    <definedName name="Med_MDC_inp_billed_03_prior" localSheetId="5" hidden="1">'[2]ePSM Medical Data Page'!$AI$188</definedName>
    <definedName name="Med_MDC_inp_billed_03_prior" localSheetId="4" hidden="1">'[2]ePSM Medical Data Page'!$AI$188</definedName>
    <definedName name="Med_MDC_inp_billed_03_prior" hidden="1">'[2]ePSM Medical Data Page'!$AI$188</definedName>
    <definedName name="Med_MDC_inp_billed_04_curr" localSheetId="5" hidden="1">'[2]ePSM Medical Data Page'!$AF$191</definedName>
    <definedName name="Med_MDC_inp_billed_04_curr" localSheetId="4" hidden="1">'[2]ePSM Medical Data Page'!$AF$191</definedName>
    <definedName name="Med_MDC_inp_billed_04_curr" hidden="1">'[2]ePSM Medical Data Page'!$AF$191</definedName>
    <definedName name="Med_MDC_inp_billed_04_prior" localSheetId="5" hidden="1">'[2]ePSM Medical Data Page'!$AI$191</definedName>
    <definedName name="Med_MDC_inp_billed_04_prior" localSheetId="4" hidden="1">'[2]ePSM Medical Data Page'!$AI$191</definedName>
    <definedName name="Med_MDC_inp_billed_04_prior" hidden="1">'[2]ePSM Medical Data Page'!$AI$191</definedName>
    <definedName name="Med_MDC_inp_billed_05_curr" localSheetId="5" hidden="1">'[2]ePSM Medical Data Page'!$AF$194</definedName>
    <definedName name="Med_MDC_inp_billed_05_curr" localSheetId="4" hidden="1">'[2]ePSM Medical Data Page'!$AF$194</definedName>
    <definedName name="Med_MDC_inp_billed_05_curr" hidden="1">'[2]ePSM Medical Data Page'!$AF$194</definedName>
    <definedName name="Med_MDC_inp_billed_05_prior" localSheetId="5" hidden="1">'[2]ePSM Medical Data Page'!$AI$194</definedName>
    <definedName name="Med_MDC_inp_billed_05_prior" localSheetId="4" hidden="1">'[2]ePSM Medical Data Page'!$AI$194</definedName>
    <definedName name="Med_MDC_inp_billed_05_prior" hidden="1">'[2]ePSM Medical Data Page'!$AI$194</definedName>
    <definedName name="Med_MDC_inp_billed_06_curr" localSheetId="5" hidden="1">'[2]ePSM Medical Data Page'!$AF$197</definedName>
    <definedName name="Med_MDC_inp_billed_06_curr" localSheetId="4" hidden="1">'[2]ePSM Medical Data Page'!$AF$197</definedName>
    <definedName name="Med_MDC_inp_billed_06_curr" hidden="1">'[2]ePSM Medical Data Page'!$AF$197</definedName>
    <definedName name="Med_MDC_inp_billed_06_prior" localSheetId="5" hidden="1">'[2]ePSM Medical Data Page'!$AI$197</definedName>
    <definedName name="Med_MDC_inp_billed_06_prior" localSheetId="4" hidden="1">'[2]ePSM Medical Data Page'!$AI$197</definedName>
    <definedName name="Med_MDC_inp_billed_06_prior" hidden="1">'[2]ePSM Medical Data Page'!$AI$197</definedName>
    <definedName name="Med_MDC_inp_billed_07_curr" localSheetId="5" hidden="1">'[2]ePSM Medical Data Page'!$AF$200</definedName>
    <definedName name="Med_MDC_inp_billed_07_curr" localSheetId="4" hidden="1">'[2]ePSM Medical Data Page'!$AF$200</definedName>
    <definedName name="Med_MDC_inp_billed_07_curr" hidden="1">'[2]ePSM Medical Data Page'!$AF$200</definedName>
    <definedName name="Med_MDC_inp_billed_07_prior" localSheetId="5" hidden="1">'[2]ePSM Medical Data Page'!$AI$200</definedName>
    <definedName name="Med_MDC_inp_billed_07_prior" localSheetId="4" hidden="1">'[2]ePSM Medical Data Page'!$AI$200</definedName>
    <definedName name="Med_MDC_inp_billed_07_prior" hidden="1">'[2]ePSM Medical Data Page'!$AI$200</definedName>
    <definedName name="Med_MDC_inp_billed_08_curr" localSheetId="5" hidden="1">'[2]ePSM Medical Data Page'!$AF$203</definedName>
    <definedName name="Med_MDC_inp_billed_08_curr" localSheetId="4" hidden="1">'[2]ePSM Medical Data Page'!$AF$203</definedName>
    <definedName name="Med_MDC_inp_billed_08_curr" hidden="1">'[2]ePSM Medical Data Page'!$AF$203</definedName>
    <definedName name="Med_MDC_inp_billed_08_prior" localSheetId="5" hidden="1">'[2]ePSM Medical Data Page'!$AI$203</definedName>
    <definedName name="Med_MDC_inp_billed_08_prior" localSheetId="4" hidden="1">'[2]ePSM Medical Data Page'!$AI$203</definedName>
    <definedName name="Med_MDC_inp_billed_08_prior" hidden="1">'[2]ePSM Medical Data Page'!$AI$203</definedName>
    <definedName name="Med_MDC_inp_billed_09_curr" localSheetId="5" hidden="1">'[2]ePSM Medical Data Page'!$AF$206</definedName>
    <definedName name="Med_MDC_inp_billed_09_curr" localSheetId="4" hidden="1">'[2]ePSM Medical Data Page'!$AF$206</definedName>
    <definedName name="Med_MDC_inp_billed_09_curr" hidden="1">'[2]ePSM Medical Data Page'!$AF$206</definedName>
    <definedName name="Med_MDC_inp_billed_09_prior" localSheetId="5" hidden="1">'[2]ePSM Medical Data Page'!$AI$206</definedName>
    <definedName name="Med_MDC_inp_billed_09_prior" localSheetId="4" hidden="1">'[2]ePSM Medical Data Page'!$AI$206</definedName>
    <definedName name="Med_MDC_inp_billed_09_prior" hidden="1">'[2]ePSM Medical Data Page'!$AI$206</definedName>
    <definedName name="Med_MDC_inp_billed_10_curr" localSheetId="5" hidden="1">'[2]ePSM Medical Data Page'!$AF$209</definedName>
    <definedName name="Med_MDC_inp_billed_10_curr" localSheetId="4" hidden="1">'[2]ePSM Medical Data Page'!$AF$209</definedName>
    <definedName name="Med_MDC_inp_billed_10_curr" hidden="1">'[2]ePSM Medical Data Page'!$AF$209</definedName>
    <definedName name="Med_MDC_inp_billed_10_prior" localSheetId="5" hidden="1">'[2]ePSM Medical Data Page'!$AI$209</definedName>
    <definedName name="Med_MDC_inp_billed_10_prior" localSheetId="4" hidden="1">'[2]ePSM Medical Data Page'!$AI$209</definedName>
    <definedName name="Med_MDC_inp_billed_10_prior" hidden="1">'[2]ePSM Medical Data Page'!$AI$209</definedName>
    <definedName name="Med_MDC_inp_billed_11_curr" localSheetId="5" hidden="1">'[2]ePSM Medical Data Page'!$AF$212</definedName>
    <definedName name="Med_MDC_inp_billed_11_curr" localSheetId="4" hidden="1">'[2]ePSM Medical Data Page'!$AF$212</definedName>
    <definedName name="Med_MDC_inp_billed_11_curr" hidden="1">'[2]ePSM Medical Data Page'!$AF$212</definedName>
    <definedName name="Med_MDC_inp_billed_11_prior" localSheetId="5" hidden="1">'[2]ePSM Medical Data Page'!$AI$212</definedName>
    <definedName name="Med_MDC_inp_billed_11_prior" localSheetId="4" hidden="1">'[2]ePSM Medical Data Page'!$AI$212</definedName>
    <definedName name="Med_MDC_inp_billed_11_prior" hidden="1">'[2]ePSM Medical Data Page'!$AI$212</definedName>
    <definedName name="Med_MDC_inp_billed_12_curr" localSheetId="5" hidden="1">'[2]ePSM Medical Data Page'!$AF$215</definedName>
    <definedName name="Med_MDC_inp_billed_12_curr" localSheetId="4" hidden="1">'[2]ePSM Medical Data Page'!$AF$215</definedName>
    <definedName name="Med_MDC_inp_billed_12_curr" hidden="1">'[2]ePSM Medical Data Page'!$AF$215</definedName>
    <definedName name="Med_MDC_inp_billed_12_prior" localSheetId="5" hidden="1">'[2]ePSM Medical Data Page'!$AI$215</definedName>
    <definedName name="Med_MDC_inp_billed_12_prior" localSheetId="4" hidden="1">'[2]ePSM Medical Data Page'!$AI$215</definedName>
    <definedName name="Med_MDC_inp_billed_12_prior" hidden="1">'[2]ePSM Medical Data Page'!$AI$215</definedName>
    <definedName name="Med_MDC_inp_billed_13_curr" localSheetId="5" hidden="1">'[2]ePSM Medical Data Page'!$AF$218</definedName>
    <definedName name="Med_MDC_inp_billed_13_curr" localSheetId="4" hidden="1">'[2]ePSM Medical Data Page'!$AF$218</definedName>
    <definedName name="Med_MDC_inp_billed_13_curr" hidden="1">'[2]ePSM Medical Data Page'!$AF$218</definedName>
    <definedName name="Med_MDC_inp_billed_13_prior" localSheetId="5" hidden="1">'[2]ePSM Medical Data Page'!$AI$218</definedName>
    <definedName name="Med_MDC_inp_billed_13_prior" localSheetId="4" hidden="1">'[2]ePSM Medical Data Page'!$AI$218</definedName>
    <definedName name="Med_MDC_inp_billed_13_prior" hidden="1">'[2]ePSM Medical Data Page'!$AI$218</definedName>
    <definedName name="Med_MDC_inp_billed_14_curr" localSheetId="5" hidden="1">'[2]ePSM Medical Data Page'!$AF$221</definedName>
    <definedName name="Med_MDC_inp_billed_14_curr" localSheetId="4" hidden="1">'[2]ePSM Medical Data Page'!$AF$221</definedName>
    <definedName name="Med_MDC_inp_billed_14_curr" hidden="1">'[2]ePSM Medical Data Page'!$AF$221</definedName>
    <definedName name="Med_MDC_inp_billed_14_prior" localSheetId="5" hidden="1">'[2]ePSM Medical Data Page'!$AI$221</definedName>
    <definedName name="Med_MDC_inp_billed_14_prior" localSheetId="4" hidden="1">'[2]ePSM Medical Data Page'!$AI$221</definedName>
    <definedName name="Med_MDC_inp_billed_14_prior" hidden="1">'[2]ePSM Medical Data Page'!$AI$221</definedName>
    <definedName name="Med_MDC_inp_billed_15_curr" localSheetId="5" hidden="1">'[2]ePSM Medical Data Page'!$AF$224</definedName>
    <definedName name="Med_MDC_inp_billed_15_curr" localSheetId="4" hidden="1">'[2]ePSM Medical Data Page'!$AF$224</definedName>
    <definedName name="Med_MDC_inp_billed_15_curr" hidden="1">'[2]ePSM Medical Data Page'!$AF$224</definedName>
    <definedName name="Med_MDC_inp_billed_15_prior" localSheetId="5" hidden="1">'[2]ePSM Medical Data Page'!$AI$224</definedName>
    <definedName name="Med_MDC_inp_billed_15_prior" localSheetId="4" hidden="1">'[2]ePSM Medical Data Page'!$AI$224</definedName>
    <definedName name="Med_MDC_inp_billed_15_prior" hidden="1">'[2]ePSM Medical Data Page'!$AI$224</definedName>
    <definedName name="Med_MDC_inp_billed_16_curr" localSheetId="5" hidden="1">'[2]ePSM Medical Data Page'!$AF$227</definedName>
    <definedName name="Med_MDC_inp_billed_16_curr" localSheetId="4" hidden="1">'[2]ePSM Medical Data Page'!$AF$227</definedName>
    <definedName name="Med_MDC_inp_billed_16_curr" hidden="1">'[2]ePSM Medical Data Page'!$AF$227</definedName>
    <definedName name="Med_MDC_inp_billed_16_prior" localSheetId="5" hidden="1">'[2]ePSM Medical Data Page'!$AI$227</definedName>
    <definedName name="Med_MDC_inp_billed_16_prior" localSheetId="4" hidden="1">'[2]ePSM Medical Data Page'!$AI$227</definedName>
    <definedName name="Med_MDC_inp_billed_16_prior" hidden="1">'[2]ePSM Medical Data Page'!$AI$227</definedName>
    <definedName name="Med_MDC_inp_billed_17_curr" localSheetId="5" hidden="1">'[2]ePSM Medical Data Page'!$AF$230</definedName>
    <definedName name="Med_MDC_inp_billed_17_curr" localSheetId="4" hidden="1">'[2]ePSM Medical Data Page'!$AF$230</definedName>
    <definedName name="Med_MDC_inp_billed_17_curr" hidden="1">'[2]ePSM Medical Data Page'!$AF$230</definedName>
    <definedName name="Med_MDC_inp_billed_17_prior" localSheetId="5" hidden="1">'[2]ePSM Medical Data Page'!$AI$230</definedName>
    <definedName name="Med_MDC_inp_billed_17_prior" localSheetId="4" hidden="1">'[2]ePSM Medical Data Page'!$AI$230</definedName>
    <definedName name="Med_MDC_inp_billed_17_prior" hidden="1">'[2]ePSM Medical Data Page'!$AI$230</definedName>
    <definedName name="Med_MDC_inp_billed_18_curr" localSheetId="5" hidden="1">'[2]ePSM Medical Data Page'!$AF$233</definedName>
    <definedName name="Med_MDC_inp_billed_18_curr" localSheetId="4" hidden="1">'[2]ePSM Medical Data Page'!$AF$233</definedName>
    <definedName name="Med_MDC_inp_billed_18_curr" hidden="1">'[2]ePSM Medical Data Page'!$AF$233</definedName>
    <definedName name="Med_MDC_inp_billed_18_prior" localSheetId="5" hidden="1">'[2]ePSM Medical Data Page'!$AI$233</definedName>
    <definedName name="Med_MDC_inp_billed_18_prior" localSheetId="4" hidden="1">'[2]ePSM Medical Data Page'!$AI$233</definedName>
    <definedName name="Med_MDC_inp_billed_18_prior" hidden="1">'[2]ePSM Medical Data Page'!$AI$233</definedName>
    <definedName name="Med_MDC_inp_billed_19_curr" localSheetId="5" hidden="1">'[2]ePSM Medical Data Page'!$AF$236</definedName>
    <definedName name="Med_MDC_inp_billed_19_curr" localSheetId="4" hidden="1">'[2]ePSM Medical Data Page'!$AF$236</definedName>
    <definedName name="Med_MDC_inp_billed_19_curr" hidden="1">'[2]ePSM Medical Data Page'!$AF$236</definedName>
    <definedName name="Med_MDC_inp_billed_19_prior" localSheetId="5" hidden="1">'[2]ePSM Medical Data Page'!$AI$236</definedName>
    <definedName name="Med_MDC_inp_billed_19_prior" localSheetId="4" hidden="1">'[2]ePSM Medical Data Page'!$AI$236</definedName>
    <definedName name="Med_MDC_inp_billed_19_prior" hidden="1">'[2]ePSM Medical Data Page'!$AI$236</definedName>
    <definedName name="Med_MDC_inp_billed_20_curr" localSheetId="5" hidden="1">'[2]ePSM Medical Data Page'!$AF$239</definedName>
    <definedName name="Med_MDC_inp_billed_20_curr" localSheetId="4" hidden="1">'[2]ePSM Medical Data Page'!$AF$239</definedName>
    <definedName name="Med_MDC_inp_billed_20_curr" hidden="1">'[2]ePSM Medical Data Page'!$AF$239</definedName>
    <definedName name="Med_MDC_inp_billed_20_prior" localSheetId="5" hidden="1">'[2]ePSM Medical Data Page'!$AI$239</definedName>
    <definedName name="Med_MDC_inp_billed_20_prior" localSheetId="4" hidden="1">'[2]ePSM Medical Data Page'!$AI$239</definedName>
    <definedName name="Med_MDC_inp_billed_20_prior" hidden="1">'[2]ePSM Medical Data Page'!$AI$239</definedName>
    <definedName name="Med_MDC_inp_billed_21_curr" localSheetId="5" hidden="1">'[2]ePSM Medical Data Page'!$AF$242</definedName>
    <definedName name="Med_MDC_inp_billed_21_curr" localSheetId="4" hidden="1">'[2]ePSM Medical Data Page'!$AF$242</definedName>
    <definedName name="Med_MDC_inp_billed_21_curr" hidden="1">'[2]ePSM Medical Data Page'!$AF$242</definedName>
    <definedName name="Med_MDC_inp_billed_21_prior" localSheetId="5" hidden="1">'[2]ePSM Medical Data Page'!$AI$242</definedName>
    <definedName name="Med_MDC_inp_billed_21_prior" localSheetId="4" hidden="1">'[2]ePSM Medical Data Page'!$AI$242</definedName>
    <definedName name="Med_MDC_inp_billed_21_prior" hidden="1">'[2]ePSM Medical Data Page'!$AI$242</definedName>
    <definedName name="Med_MDC_inp_billed_22_curr" localSheetId="5" hidden="1">'[2]ePSM Medical Data Page'!$AF$245</definedName>
    <definedName name="Med_MDC_inp_billed_22_curr" localSheetId="4" hidden="1">'[2]ePSM Medical Data Page'!$AF$245</definedName>
    <definedName name="Med_MDC_inp_billed_22_curr" hidden="1">'[2]ePSM Medical Data Page'!$AF$245</definedName>
    <definedName name="Med_MDC_inp_billed_22_prior" localSheetId="5" hidden="1">'[2]ePSM Medical Data Page'!$AI$245</definedName>
    <definedName name="Med_MDC_inp_billed_22_prior" localSheetId="4" hidden="1">'[2]ePSM Medical Data Page'!$AI$245</definedName>
    <definedName name="Med_MDC_inp_billed_22_prior" hidden="1">'[2]ePSM Medical Data Page'!$AI$245</definedName>
    <definedName name="Med_MDC_inp_billed_23_curr" localSheetId="5" hidden="1">'[2]ePSM Medical Data Page'!$AF$248</definedName>
    <definedName name="Med_MDC_inp_billed_23_curr" localSheetId="4" hidden="1">'[2]ePSM Medical Data Page'!$AF$248</definedName>
    <definedName name="Med_MDC_inp_billed_23_curr" hidden="1">'[2]ePSM Medical Data Page'!$AF$248</definedName>
    <definedName name="Med_MDC_inp_billed_23_prior" localSheetId="5" hidden="1">'[2]ePSM Medical Data Page'!$AI$248</definedName>
    <definedName name="Med_MDC_inp_billed_23_prior" localSheetId="4" hidden="1">'[2]ePSM Medical Data Page'!$AI$248</definedName>
    <definedName name="Med_MDC_inp_billed_23_prior" hidden="1">'[2]ePSM Medical Data Page'!$AI$248</definedName>
    <definedName name="Med_MDC_inp_billed_999_curr" localSheetId="5" hidden="1">'[2]ePSM Medical Data Page'!$AF$251</definedName>
    <definedName name="Med_MDC_inp_billed_999_curr" localSheetId="4" hidden="1">'[2]ePSM Medical Data Page'!$AF$251</definedName>
    <definedName name="Med_MDC_inp_billed_999_curr" hidden="1">'[2]ePSM Medical Data Page'!$AF$251</definedName>
    <definedName name="Med_MDC_inp_billed_999_prior" localSheetId="5" hidden="1">'[2]ePSM Medical Data Page'!$AI$251</definedName>
    <definedName name="Med_MDC_inp_billed_999_prior" localSheetId="4" hidden="1">'[2]ePSM Medical Data Page'!$AI$251</definedName>
    <definedName name="Med_MDC_inp_billed_999_prior" hidden="1">'[2]ePSM Medical Data Page'!$AI$251</definedName>
    <definedName name="Med_MDC_inp_paid_00_curr" localSheetId="5" hidden="1">'[2]ePSM Medical Data Page'!$AF$5</definedName>
    <definedName name="Med_MDC_inp_paid_00_curr" localSheetId="4" hidden="1">'[2]ePSM Medical Data Page'!$AF$5</definedName>
    <definedName name="Med_MDC_inp_paid_00_curr" hidden="1">'[2]ePSM Medical Data Page'!$AF$5</definedName>
    <definedName name="Med_MDC_inp_paid_00_prior" localSheetId="5" hidden="1">'[2]ePSM Medical Data Page'!$AI$5</definedName>
    <definedName name="Med_MDC_inp_paid_00_prior" localSheetId="4" hidden="1">'[2]ePSM Medical Data Page'!$AI$5</definedName>
    <definedName name="Med_MDC_inp_paid_00_prior" hidden="1">'[2]ePSM Medical Data Page'!$AI$5</definedName>
    <definedName name="Med_MDC_inp_paid_01_curr" localSheetId="5" hidden="1">'[2]ePSM Medical Data Page'!$AF$12</definedName>
    <definedName name="Med_MDC_inp_paid_01_curr" localSheetId="4" hidden="1">'[2]ePSM Medical Data Page'!$AF$12</definedName>
    <definedName name="Med_MDC_inp_paid_01_curr" hidden="1">'[2]ePSM Medical Data Page'!$AF$12</definedName>
    <definedName name="Med_MDC_inp_paid_01_prior" localSheetId="5" hidden="1">'[2]ePSM Medical Data Page'!$AI$12</definedName>
    <definedName name="Med_MDC_inp_paid_01_prior" localSheetId="4" hidden="1">'[2]ePSM Medical Data Page'!$AI$12</definedName>
    <definedName name="Med_MDC_inp_paid_01_prior" hidden="1">'[2]ePSM Medical Data Page'!$AI$12</definedName>
    <definedName name="Med_MDC_inp_paid_02_curr" localSheetId="5" hidden="1">'[2]ePSM Medical Data Page'!$AF$19</definedName>
    <definedName name="Med_MDC_inp_paid_02_curr" localSheetId="4" hidden="1">'[2]ePSM Medical Data Page'!$AF$19</definedName>
    <definedName name="Med_MDC_inp_paid_02_curr" hidden="1">'[2]ePSM Medical Data Page'!$AF$19</definedName>
    <definedName name="Med_MDC_inp_paid_02_prior" localSheetId="5" hidden="1">'[2]ePSM Medical Data Page'!$AI$19</definedName>
    <definedName name="Med_MDC_inp_paid_02_prior" localSheetId="4" hidden="1">'[2]ePSM Medical Data Page'!$AI$19</definedName>
    <definedName name="Med_MDC_inp_paid_02_prior" hidden="1">'[2]ePSM Medical Data Page'!$AI$19</definedName>
    <definedName name="Med_MDC_inp_paid_03_curr" localSheetId="5" hidden="1">'[2]ePSM Medical Data Page'!$AF$26</definedName>
    <definedName name="Med_MDC_inp_paid_03_curr" localSheetId="4" hidden="1">'[2]ePSM Medical Data Page'!$AF$26</definedName>
    <definedName name="Med_MDC_inp_paid_03_curr" hidden="1">'[2]ePSM Medical Data Page'!$AF$26</definedName>
    <definedName name="Med_MDC_inp_paid_03_prior" localSheetId="5" hidden="1">'[2]ePSM Medical Data Page'!$AI$26</definedName>
    <definedName name="Med_MDC_inp_paid_03_prior" localSheetId="4" hidden="1">'[2]ePSM Medical Data Page'!$AI$26</definedName>
    <definedName name="Med_MDC_inp_paid_03_prior" hidden="1">'[2]ePSM Medical Data Page'!$AI$26</definedName>
    <definedName name="Med_MDC_inp_paid_04_curr" localSheetId="5" hidden="1">'[2]ePSM Medical Data Page'!$AF$33</definedName>
    <definedName name="Med_MDC_inp_paid_04_curr" localSheetId="4" hidden="1">'[2]ePSM Medical Data Page'!$AF$33</definedName>
    <definedName name="Med_MDC_inp_paid_04_curr" hidden="1">'[2]ePSM Medical Data Page'!$AF$33</definedName>
    <definedName name="Med_MDC_inp_paid_04_prior" localSheetId="5" hidden="1">'[2]ePSM Medical Data Page'!$AI$33</definedName>
    <definedName name="Med_MDC_inp_paid_04_prior" localSheetId="4" hidden="1">'[2]ePSM Medical Data Page'!$AI$33</definedName>
    <definedName name="Med_MDC_inp_paid_04_prior" hidden="1">'[2]ePSM Medical Data Page'!$AI$33</definedName>
    <definedName name="Med_MDC_inp_paid_05_curr" localSheetId="5" hidden="1">'[2]ePSM Medical Data Page'!$AF$40</definedName>
    <definedName name="Med_MDC_inp_paid_05_curr" localSheetId="4" hidden="1">'[2]ePSM Medical Data Page'!$AF$40</definedName>
    <definedName name="Med_MDC_inp_paid_05_curr" hidden="1">'[2]ePSM Medical Data Page'!$AF$40</definedName>
    <definedName name="Med_MDC_inp_paid_05_prior" localSheetId="5" hidden="1">'[2]ePSM Medical Data Page'!$AI$40</definedName>
    <definedName name="Med_MDC_inp_paid_05_prior" localSheetId="4" hidden="1">'[2]ePSM Medical Data Page'!$AI$40</definedName>
    <definedName name="Med_MDC_inp_paid_05_prior" hidden="1">'[2]ePSM Medical Data Page'!$AI$40</definedName>
    <definedName name="Med_MDC_inp_paid_06_curr" localSheetId="5" hidden="1">'[2]ePSM Medical Data Page'!$AF$47</definedName>
    <definedName name="Med_MDC_inp_paid_06_curr" localSheetId="4" hidden="1">'[2]ePSM Medical Data Page'!$AF$47</definedName>
    <definedName name="Med_MDC_inp_paid_06_curr" hidden="1">'[2]ePSM Medical Data Page'!$AF$47</definedName>
    <definedName name="Med_MDC_inp_paid_06_prior" localSheetId="5" hidden="1">'[2]ePSM Medical Data Page'!$AI$47</definedName>
    <definedName name="Med_MDC_inp_paid_06_prior" localSheetId="4" hidden="1">'[2]ePSM Medical Data Page'!$AI$47</definedName>
    <definedName name="Med_MDC_inp_paid_06_prior" hidden="1">'[2]ePSM Medical Data Page'!$AI$47</definedName>
    <definedName name="Med_MDC_inp_paid_07_curr" localSheetId="5" hidden="1">'[2]ePSM Medical Data Page'!$AF$54</definedName>
    <definedName name="Med_MDC_inp_paid_07_curr" localSheetId="4" hidden="1">'[2]ePSM Medical Data Page'!$AF$54</definedName>
    <definedName name="Med_MDC_inp_paid_07_curr" hidden="1">'[2]ePSM Medical Data Page'!$AF$54</definedName>
    <definedName name="Med_MDC_inp_paid_07_prior" localSheetId="5" hidden="1">'[2]ePSM Medical Data Page'!$AI$54</definedName>
    <definedName name="Med_MDC_inp_paid_07_prior" localSheetId="4" hidden="1">'[2]ePSM Medical Data Page'!$AI$54</definedName>
    <definedName name="Med_MDC_inp_paid_07_prior" hidden="1">'[2]ePSM Medical Data Page'!$AI$54</definedName>
    <definedName name="Med_MDC_inp_paid_08_curr" localSheetId="5" hidden="1">'[2]ePSM Medical Data Page'!$AF$61</definedName>
    <definedName name="Med_MDC_inp_paid_08_curr" localSheetId="4" hidden="1">'[2]ePSM Medical Data Page'!$AF$61</definedName>
    <definedName name="Med_MDC_inp_paid_08_curr" hidden="1">'[2]ePSM Medical Data Page'!$AF$61</definedName>
    <definedName name="Med_MDC_inp_paid_08_prior" localSheetId="5" hidden="1">'[2]ePSM Medical Data Page'!$AI$61</definedName>
    <definedName name="Med_MDC_inp_paid_08_prior" localSheetId="4" hidden="1">'[2]ePSM Medical Data Page'!$AI$61</definedName>
    <definedName name="Med_MDC_inp_paid_08_prior" hidden="1">'[2]ePSM Medical Data Page'!$AI$61</definedName>
    <definedName name="Med_MDC_inp_paid_09_curr" localSheetId="5" hidden="1">'[2]ePSM Medical Data Page'!$AF$68</definedName>
    <definedName name="Med_MDC_inp_paid_09_curr" localSheetId="4" hidden="1">'[2]ePSM Medical Data Page'!$AF$68</definedName>
    <definedName name="Med_MDC_inp_paid_09_curr" hidden="1">'[2]ePSM Medical Data Page'!$AF$68</definedName>
    <definedName name="Med_MDC_inp_paid_09_prior" localSheetId="5" hidden="1">'[2]ePSM Medical Data Page'!$AI$68</definedName>
    <definedName name="Med_MDC_inp_paid_09_prior" localSheetId="4" hidden="1">'[2]ePSM Medical Data Page'!$AI$68</definedName>
    <definedName name="Med_MDC_inp_paid_09_prior" hidden="1">'[2]ePSM Medical Data Page'!$AI$68</definedName>
    <definedName name="Med_MDC_inp_paid_10_curr" localSheetId="5" hidden="1">'[2]ePSM Medical Data Page'!$AF$75</definedName>
    <definedName name="Med_MDC_inp_paid_10_curr" localSheetId="4" hidden="1">'[2]ePSM Medical Data Page'!$AF$75</definedName>
    <definedName name="Med_MDC_inp_paid_10_curr" hidden="1">'[2]ePSM Medical Data Page'!$AF$75</definedName>
    <definedName name="Med_MDC_inp_paid_10_prior" localSheetId="5" hidden="1">'[2]ePSM Medical Data Page'!$AI$75</definedName>
    <definedName name="Med_MDC_inp_paid_10_prior" localSheetId="4" hidden="1">'[2]ePSM Medical Data Page'!$AI$75</definedName>
    <definedName name="Med_MDC_inp_paid_10_prior" hidden="1">'[2]ePSM Medical Data Page'!$AI$75</definedName>
    <definedName name="Med_MDC_inp_paid_11_curr" localSheetId="5" hidden="1">'[2]ePSM Medical Data Page'!$AF$82</definedName>
    <definedName name="Med_MDC_inp_paid_11_curr" localSheetId="4" hidden="1">'[2]ePSM Medical Data Page'!$AF$82</definedName>
    <definedName name="Med_MDC_inp_paid_11_curr" hidden="1">'[2]ePSM Medical Data Page'!$AF$82</definedName>
    <definedName name="Med_MDC_inp_paid_11_prior" localSheetId="5" hidden="1">'[2]ePSM Medical Data Page'!$AI$82</definedName>
    <definedName name="Med_MDC_inp_paid_11_prior" localSheetId="4" hidden="1">'[2]ePSM Medical Data Page'!$AI$82</definedName>
    <definedName name="Med_MDC_inp_paid_11_prior" hidden="1">'[2]ePSM Medical Data Page'!$AI$82</definedName>
    <definedName name="Med_MDC_inp_paid_12_curr" localSheetId="5" hidden="1">'[2]ePSM Medical Data Page'!$AF$89</definedName>
    <definedName name="Med_MDC_inp_paid_12_curr" localSheetId="4" hidden="1">'[2]ePSM Medical Data Page'!$AF$89</definedName>
    <definedName name="Med_MDC_inp_paid_12_curr" hidden="1">'[2]ePSM Medical Data Page'!$AF$89</definedName>
    <definedName name="Med_MDC_inp_paid_12_prior" localSheetId="5" hidden="1">'[2]ePSM Medical Data Page'!$AI$89</definedName>
    <definedName name="Med_MDC_inp_paid_12_prior" localSheetId="4" hidden="1">'[2]ePSM Medical Data Page'!$AI$89</definedName>
    <definedName name="Med_MDC_inp_paid_12_prior" hidden="1">'[2]ePSM Medical Data Page'!$AI$89</definedName>
    <definedName name="Med_MDC_inp_paid_13_curr" localSheetId="5" hidden="1">'[2]ePSM Medical Data Page'!$AF$96</definedName>
    <definedName name="Med_MDC_inp_paid_13_curr" localSheetId="4" hidden="1">'[2]ePSM Medical Data Page'!$AF$96</definedName>
    <definedName name="Med_MDC_inp_paid_13_curr" hidden="1">'[2]ePSM Medical Data Page'!$AF$96</definedName>
    <definedName name="Med_MDC_inp_paid_13_prior" localSheetId="5" hidden="1">'[2]ePSM Medical Data Page'!$AI$96</definedName>
    <definedName name="Med_MDC_inp_paid_13_prior" localSheetId="4" hidden="1">'[2]ePSM Medical Data Page'!$AI$96</definedName>
    <definedName name="Med_MDC_inp_paid_13_prior" hidden="1">'[2]ePSM Medical Data Page'!$AI$96</definedName>
    <definedName name="Med_MDC_inp_paid_14_curr" localSheetId="5" hidden="1">'[2]ePSM Medical Data Page'!$AF$103</definedName>
    <definedName name="Med_MDC_inp_paid_14_curr" localSheetId="4" hidden="1">'[2]ePSM Medical Data Page'!$AF$103</definedName>
    <definedName name="Med_MDC_inp_paid_14_curr" hidden="1">'[2]ePSM Medical Data Page'!$AF$103</definedName>
    <definedName name="Med_MDC_inp_paid_14_prior" localSheetId="5" hidden="1">'[2]ePSM Medical Data Page'!$AI$103</definedName>
    <definedName name="Med_MDC_inp_paid_14_prior" localSheetId="4" hidden="1">'[2]ePSM Medical Data Page'!$AI$103</definedName>
    <definedName name="Med_MDC_inp_paid_14_prior" hidden="1">'[2]ePSM Medical Data Page'!$AI$103</definedName>
    <definedName name="Med_MDC_inp_paid_15_curr" localSheetId="5" hidden="1">'[2]ePSM Medical Data Page'!$AF$110</definedName>
    <definedName name="Med_MDC_inp_paid_15_curr" localSheetId="4" hidden="1">'[2]ePSM Medical Data Page'!$AF$110</definedName>
    <definedName name="Med_MDC_inp_paid_15_curr" hidden="1">'[2]ePSM Medical Data Page'!$AF$110</definedName>
    <definedName name="Med_MDC_inp_paid_15_prior" localSheetId="5" hidden="1">'[2]ePSM Medical Data Page'!$AI$110</definedName>
    <definedName name="Med_MDC_inp_paid_15_prior" localSheetId="4" hidden="1">'[2]ePSM Medical Data Page'!$AI$110</definedName>
    <definedName name="Med_MDC_inp_paid_15_prior" hidden="1">'[2]ePSM Medical Data Page'!$AI$110</definedName>
    <definedName name="Med_MDC_inp_paid_16_curr" localSheetId="5" hidden="1">'[2]ePSM Medical Data Page'!$AF$117</definedName>
    <definedName name="Med_MDC_inp_paid_16_curr" localSheetId="4" hidden="1">'[2]ePSM Medical Data Page'!$AF$117</definedName>
    <definedName name="Med_MDC_inp_paid_16_curr" hidden="1">'[2]ePSM Medical Data Page'!$AF$117</definedName>
    <definedName name="Med_MDC_inp_paid_16_prior" localSheetId="5" hidden="1">'[2]ePSM Medical Data Page'!$AI$117</definedName>
    <definedName name="Med_MDC_inp_paid_16_prior" localSheetId="4" hidden="1">'[2]ePSM Medical Data Page'!$AI$117</definedName>
    <definedName name="Med_MDC_inp_paid_16_prior" hidden="1">'[2]ePSM Medical Data Page'!$AI$117</definedName>
    <definedName name="Med_MDC_inp_paid_17_curr" localSheetId="5" hidden="1">'[2]ePSM Medical Data Page'!$AF$124</definedName>
    <definedName name="Med_MDC_inp_paid_17_curr" localSheetId="4" hidden="1">'[2]ePSM Medical Data Page'!$AF$124</definedName>
    <definedName name="Med_MDC_inp_paid_17_curr" hidden="1">'[2]ePSM Medical Data Page'!$AF$124</definedName>
    <definedName name="Med_MDC_inp_paid_17_prior" localSheetId="5" hidden="1">'[2]ePSM Medical Data Page'!$AI$124</definedName>
    <definedName name="Med_MDC_inp_paid_17_prior" localSheetId="4" hidden="1">'[2]ePSM Medical Data Page'!$AI$124</definedName>
    <definedName name="Med_MDC_inp_paid_17_prior" hidden="1">'[2]ePSM Medical Data Page'!$AI$124</definedName>
    <definedName name="Med_MDC_inp_paid_18_curr" localSheetId="5" hidden="1">'[2]ePSM Medical Data Page'!$AF$131</definedName>
    <definedName name="Med_MDC_inp_paid_18_curr" localSheetId="4" hidden="1">'[2]ePSM Medical Data Page'!$AF$131</definedName>
    <definedName name="Med_MDC_inp_paid_18_curr" hidden="1">'[2]ePSM Medical Data Page'!$AF$131</definedName>
    <definedName name="Med_MDC_inp_paid_18_prior" localSheetId="5" hidden="1">'[2]ePSM Medical Data Page'!$AI$131</definedName>
    <definedName name="Med_MDC_inp_paid_18_prior" localSheetId="4" hidden="1">'[2]ePSM Medical Data Page'!$AI$131</definedName>
    <definedName name="Med_MDC_inp_paid_18_prior" hidden="1">'[2]ePSM Medical Data Page'!$AI$131</definedName>
    <definedName name="Med_MDC_inp_paid_19_curr" localSheetId="5" hidden="1">'[2]ePSM Medical Data Page'!$AF$138</definedName>
    <definedName name="Med_MDC_inp_paid_19_curr" localSheetId="4" hidden="1">'[2]ePSM Medical Data Page'!$AF$138</definedName>
    <definedName name="Med_MDC_inp_paid_19_curr" hidden="1">'[2]ePSM Medical Data Page'!$AF$138</definedName>
    <definedName name="Med_MDC_inp_paid_19_prior" localSheetId="5" hidden="1">'[2]ePSM Medical Data Page'!$AI$138</definedName>
    <definedName name="Med_MDC_inp_paid_19_prior" localSheetId="4" hidden="1">'[2]ePSM Medical Data Page'!$AI$138</definedName>
    <definedName name="Med_MDC_inp_paid_19_prior" hidden="1">'[2]ePSM Medical Data Page'!$AI$138</definedName>
    <definedName name="Med_MDC_inp_paid_20_curr" localSheetId="5" hidden="1">'[2]ePSM Medical Data Page'!$AF$145</definedName>
    <definedName name="Med_MDC_inp_paid_20_curr" localSheetId="4" hidden="1">'[2]ePSM Medical Data Page'!$AF$145</definedName>
    <definedName name="Med_MDC_inp_paid_20_curr" hidden="1">'[2]ePSM Medical Data Page'!$AF$145</definedName>
    <definedName name="Med_MDC_inp_paid_20_prior" localSheetId="5" hidden="1">'[2]ePSM Medical Data Page'!$AI$145</definedName>
    <definedName name="Med_MDC_inp_paid_20_prior" localSheetId="4" hidden="1">'[2]ePSM Medical Data Page'!$AI$145</definedName>
    <definedName name="Med_MDC_inp_paid_20_prior" hidden="1">'[2]ePSM Medical Data Page'!$AI$145</definedName>
    <definedName name="Med_MDC_inp_paid_21_curr" localSheetId="5" hidden="1">'[2]ePSM Medical Data Page'!$AF$152</definedName>
    <definedName name="Med_MDC_inp_paid_21_curr" localSheetId="4" hidden="1">'[2]ePSM Medical Data Page'!$AF$152</definedName>
    <definedName name="Med_MDC_inp_paid_21_curr" hidden="1">'[2]ePSM Medical Data Page'!$AF$152</definedName>
    <definedName name="Med_MDC_inp_paid_21_prior" localSheetId="5" hidden="1">'[2]ePSM Medical Data Page'!$AI$152</definedName>
    <definedName name="Med_MDC_inp_paid_21_prior" localSheetId="4" hidden="1">'[2]ePSM Medical Data Page'!$AI$152</definedName>
    <definedName name="Med_MDC_inp_paid_21_prior" hidden="1">'[2]ePSM Medical Data Page'!$AI$152</definedName>
    <definedName name="Med_MDC_inp_paid_22_curr" localSheetId="5" hidden="1">'[2]ePSM Medical Data Page'!$AF$159</definedName>
    <definedName name="Med_MDC_inp_paid_22_curr" localSheetId="4" hidden="1">'[2]ePSM Medical Data Page'!$AF$159</definedName>
    <definedName name="Med_MDC_inp_paid_22_curr" hidden="1">'[2]ePSM Medical Data Page'!$AF$159</definedName>
    <definedName name="Med_MDC_inp_paid_22_prior" localSheetId="5" hidden="1">'[2]ePSM Medical Data Page'!$AI$159</definedName>
    <definedName name="Med_MDC_inp_paid_22_prior" localSheetId="4" hidden="1">'[2]ePSM Medical Data Page'!$AI$159</definedName>
    <definedName name="Med_MDC_inp_paid_22_prior" hidden="1">'[2]ePSM Medical Data Page'!$AI$159</definedName>
    <definedName name="Med_MDC_inp_paid_23_curr" localSheetId="5" hidden="1">'[2]ePSM Medical Data Page'!$AF$166</definedName>
    <definedName name="Med_MDC_inp_paid_23_curr" localSheetId="4" hidden="1">'[2]ePSM Medical Data Page'!$AF$166</definedName>
    <definedName name="Med_MDC_inp_paid_23_curr" hidden="1">'[2]ePSM Medical Data Page'!$AF$166</definedName>
    <definedName name="Med_MDC_inp_paid_23_prior" localSheetId="5" hidden="1">'[2]ePSM Medical Data Page'!$AI$166</definedName>
    <definedName name="Med_MDC_inp_paid_23_prior" localSheetId="4" hidden="1">'[2]ePSM Medical Data Page'!$AI$166</definedName>
    <definedName name="Med_MDC_inp_paid_23_prior" hidden="1">'[2]ePSM Medical Data Page'!$AI$166</definedName>
    <definedName name="Med_MDC_inp_paid_999_curr" localSheetId="5" hidden="1">'[2]ePSM Medical Data Page'!$AF$173</definedName>
    <definedName name="Med_MDC_inp_paid_999_curr" localSheetId="4" hidden="1">'[2]ePSM Medical Data Page'!$AF$173</definedName>
    <definedName name="Med_MDC_inp_paid_999_curr" hidden="1">'[2]ePSM Medical Data Page'!$AF$173</definedName>
    <definedName name="Med_MDC_inp_paid_999_prior" localSheetId="5" hidden="1">'[2]ePSM Medical Data Page'!$AI$173</definedName>
    <definedName name="Med_MDC_inp_paid_999_prior" localSheetId="4" hidden="1">'[2]ePSM Medical Data Page'!$AI$173</definedName>
    <definedName name="Med_MDC_inp_paid_999_prior" hidden="1">'[2]ePSM Medical Data Page'!$AI$173</definedName>
    <definedName name="Med_MDC_paid_00_curr" localSheetId="5" hidden="1">'[2]ePSM Medical Data Page'!$AF$4</definedName>
    <definedName name="Med_MDC_paid_00_curr" localSheetId="4" hidden="1">'[2]ePSM Medical Data Page'!$AF$4</definedName>
    <definedName name="Med_MDC_paid_00_curr" hidden="1">'[2]ePSM Medical Data Page'!$AF$4</definedName>
    <definedName name="Med_MDC_paid_00_prior" localSheetId="5" hidden="1">'[2]ePSM Medical Data Page'!$AI$4</definedName>
    <definedName name="Med_MDC_paid_00_prior" localSheetId="4" hidden="1">'[2]ePSM Medical Data Page'!$AI$4</definedName>
    <definedName name="Med_MDC_paid_00_prior" hidden="1">'[2]ePSM Medical Data Page'!$AI$4</definedName>
    <definedName name="Med_MDC_paid_01_curr" localSheetId="5" hidden="1">'[2]ePSM Medical Data Page'!$AF$11</definedName>
    <definedName name="Med_MDC_paid_01_curr" localSheetId="4" hidden="1">'[2]ePSM Medical Data Page'!$AF$11</definedName>
    <definedName name="Med_MDC_paid_01_curr" hidden="1">'[2]ePSM Medical Data Page'!$AF$11</definedName>
    <definedName name="Med_MDC_paid_01_prior" localSheetId="5" hidden="1">'[2]ePSM Medical Data Page'!$AI$11</definedName>
    <definedName name="Med_MDC_paid_01_prior" localSheetId="4" hidden="1">'[2]ePSM Medical Data Page'!$AI$11</definedName>
    <definedName name="Med_MDC_paid_01_prior" hidden="1">'[2]ePSM Medical Data Page'!$AI$11</definedName>
    <definedName name="Med_MDC_paid_02_curr" localSheetId="5" hidden="1">'[2]ePSM Medical Data Page'!$AF$18</definedName>
    <definedName name="Med_MDC_paid_02_curr" localSheetId="4" hidden="1">'[2]ePSM Medical Data Page'!$AF$18</definedName>
    <definedName name="Med_MDC_paid_02_curr" hidden="1">'[2]ePSM Medical Data Page'!$AF$18</definedName>
    <definedName name="Med_MDC_paid_02_prior" localSheetId="5" hidden="1">'[2]ePSM Medical Data Page'!$AI$18</definedName>
    <definedName name="Med_MDC_paid_02_prior" localSheetId="4" hidden="1">'[2]ePSM Medical Data Page'!$AI$18</definedName>
    <definedName name="Med_MDC_paid_02_prior" hidden="1">'[2]ePSM Medical Data Page'!$AI$18</definedName>
    <definedName name="Med_MDC_paid_03_curr" localSheetId="5" hidden="1">'[2]ePSM Medical Data Page'!$AF$25</definedName>
    <definedName name="Med_MDC_paid_03_curr" localSheetId="4" hidden="1">'[2]ePSM Medical Data Page'!$AF$25</definedName>
    <definedName name="Med_MDC_paid_03_curr" hidden="1">'[2]ePSM Medical Data Page'!$AF$25</definedName>
    <definedName name="Med_MDC_paid_03_prior" localSheetId="5" hidden="1">'[2]ePSM Medical Data Page'!$AI$25</definedName>
    <definedName name="Med_MDC_paid_03_prior" localSheetId="4" hidden="1">'[2]ePSM Medical Data Page'!$AI$25</definedName>
    <definedName name="Med_MDC_paid_03_prior" hidden="1">'[2]ePSM Medical Data Page'!$AI$25</definedName>
    <definedName name="Med_MDC_paid_04_curr" localSheetId="5" hidden="1">'[2]ePSM Medical Data Page'!$AF$32</definedName>
    <definedName name="Med_MDC_paid_04_curr" localSheetId="4" hidden="1">'[2]ePSM Medical Data Page'!$AF$32</definedName>
    <definedName name="Med_MDC_paid_04_curr" hidden="1">'[2]ePSM Medical Data Page'!$AF$32</definedName>
    <definedName name="Med_MDC_paid_04_prior" localSheetId="5" hidden="1">'[2]ePSM Medical Data Page'!$AI$32</definedName>
    <definedName name="Med_MDC_paid_04_prior" localSheetId="4" hidden="1">'[2]ePSM Medical Data Page'!$AI$32</definedName>
    <definedName name="Med_MDC_paid_04_prior" hidden="1">'[2]ePSM Medical Data Page'!$AI$32</definedName>
    <definedName name="Med_MDC_paid_05_curr" localSheetId="5" hidden="1">'[2]ePSM Medical Data Page'!$AF$39</definedName>
    <definedName name="Med_MDC_paid_05_curr" localSheetId="4" hidden="1">'[2]ePSM Medical Data Page'!$AF$39</definedName>
    <definedName name="Med_MDC_paid_05_curr" hidden="1">'[2]ePSM Medical Data Page'!$AF$39</definedName>
    <definedName name="Med_MDC_paid_05_prior" localSheetId="5" hidden="1">'[2]ePSM Medical Data Page'!$AI$39</definedName>
    <definedName name="Med_MDC_paid_05_prior" localSheetId="4" hidden="1">'[2]ePSM Medical Data Page'!$AI$39</definedName>
    <definedName name="Med_MDC_paid_05_prior" hidden="1">'[2]ePSM Medical Data Page'!$AI$39</definedName>
    <definedName name="Med_MDC_paid_06_curr" localSheetId="5" hidden="1">'[2]ePSM Medical Data Page'!$AF$46</definedName>
    <definedName name="Med_MDC_paid_06_curr" localSheetId="4" hidden="1">'[2]ePSM Medical Data Page'!$AF$46</definedName>
    <definedName name="Med_MDC_paid_06_curr" hidden="1">'[2]ePSM Medical Data Page'!$AF$46</definedName>
    <definedName name="Med_MDC_paid_06_prior" localSheetId="5" hidden="1">'[2]ePSM Medical Data Page'!$AI$46</definedName>
    <definedName name="Med_MDC_paid_06_prior" localSheetId="4" hidden="1">'[2]ePSM Medical Data Page'!$AI$46</definedName>
    <definedName name="Med_MDC_paid_06_prior" hidden="1">'[2]ePSM Medical Data Page'!$AI$46</definedName>
    <definedName name="Med_MDC_paid_07_curr" localSheetId="5" hidden="1">'[2]ePSM Medical Data Page'!$AF$53</definedName>
    <definedName name="Med_MDC_paid_07_curr" localSheetId="4" hidden="1">'[2]ePSM Medical Data Page'!$AF$53</definedName>
    <definedName name="Med_MDC_paid_07_curr" hidden="1">'[2]ePSM Medical Data Page'!$AF$53</definedName>
    <definedName name="Med_MDC_paid_07_prior" localSheetId="5" hidden="1">'[2]ePSM Medical Data Page'!$AI$53</definedName>
    <definedName name="Med_MDC_paid_07_prior" localSheetId="4" hidden="1">'[2]ePSM Medical Data Page'!$AI$53</definedName>
    <definedName name="Med_MDC_paid_07_prior" hidden="1">'[2]ePSM Medical Data Page'!$AI$53</definedName>
    <definedName name="Med_MDC_paid_08_curr" localSheetId="5" hidden="1">'[2]ePSM Medical Data Page'!$AF$60</definedName>
    <definedName name="Med_MDC_paid_08_curr" localSheetId="4" hidden="1">'[2]ePSM Medical Data Page'!$AF$60</definedName>
    <definedName name="Med_MDC_paid_08_curr" hidden="1">'[2]ePSM Medical Data Page'!$AF$60</definedName>
    <definedName name="Med_MDC_paid_08_prior" localSheetId="5" hidden="1">'[2]ePSM Medical Data Page'!$AI$60</definedName>
    <definedName name="Med_MDC_paid_08_prior" localSheetId="4" hidden="1">'[2]ePSM Medical Data Page'!$AI$60</definedName>
    <definedName name="Med_MDC_paid_08_prior" hidden="1">'[2]ePSM Medical Data Page'!$AI$60</definedName>
    <definedName name="Med_MDC_paid_09_curr" localSheetId="5" hidden="1">'[2]ePSM Medical Data Page'!$AF$67</definedName>
    <definedName name="Med_MDC_paid_09_curr" localSheetId="4" hidden="1">'[2]ePSM Medical Data Page'!$AF$67</definedName>
    <definedName name="Med_MDC_paid_09_curr" hidden="1">'[2]ePSM Medical Data Page'!$AF$67</definedName>
    <definedName name="Med_MDC_paid_09_prior" localSheetId="5" hidden="1">'[2]ePSM Medical Data Page'!$AI$67</definedName>
    <definedName name="Med_MDC_paid_09_prior" localSheetId="4" hidden="1">'[2]ePSM Medical Data Page'!$AI$67</definedName>
    <definedName name="Med_MDC_paid_09_prior" hidden="1">'[2]ePSM Medical Data Page'!$AI$67</definedName>
    <definedName name="Med_MDC_paid_10_curr" localSheetId="5" hidden="1">'[2]ePSM Medical Data Page'!$AF$74</definedName>
    <definedName name="Med_MDC_paid_10_curr" localSheetId="4" hidden="1">'[2]ePSM Medical Data Page'!$AF$74</definedName>
    <definedName name="Med_MDC_paid_10_curr" hidden="1">'[2]ePSM Medical Data Page'!$AF$74</definedName>
    <definedName name="Med_MDC_paid_10_prior" localSheetId="5" hidden="1">'[2]ePSM Medical Data Page'!$AI$74</definedName>
    <definedName name="Med_MDC_paid_10_prior" localSheetId="4" hidden="1">'[2]ePSM Medical Data Page'!$AI$74</definedName>
    <definedName name="Med_MDC_paid_10_prior" hidden="1">'[2]ePSM Medical Data Page'!$AI$74</definedName>
    <definedName name="Med_MDC_paid_11_curr" localSheetId="5" hidden="1">'[2]ePSM Medical Data Page'!$AF$81</definedName>
    <definedName name="Med_MDC_paid_11_curr" localSheetId="4" hidden="1">'[2]ePSM Medical Data Page'!$AF$81</definedName>
    <definedName name="Med_MDC_paid_11_curr" hidden="1">'[2]ePSM Medical Data Page'!$AF$81</definedName>
    <definedName name="Med_MDC_paid_11_prior" localSheetId="5" hidden="1">'[2]ePSM Medical Data Page'!$AI$81</definedName>
    <definedName name="Med_MDC_paid_11_prior" localSheetId="4" hidden="1">'[2]ePSM Medical Data Page'!$AI$81</definedName>
    <definedName name="Med_MDC_paid_11_prior" hidden="1">'[2]ePSM Medical Data Page'!$AI$81</definedName>
    <definedName name="Med_MDC_paid_12_curr" localSheetId="5" hidden="1">'[2]ePSM Medical Data Page'!$AF$88</definedName>
    <definedName name="Med_MDC_paid_12_curr" localSheetId="4" hidden="1">'[2]ePSM Medical Data Page'!$AF$88</definedName>
    <definedName name="Med_MDC_paid_12_curr" hidden="1">'[2]ePSM Medical Data Page'!$AF$88</definedName>
    <definedName name="Med_MDC_paid_12_prior" localSheetId="5" hidden="1">'[2]ePSM Medical Data Page'!$AI$88</definedName>
    <definedName name="Med_MDC_paid_12_prior" localSheetId="4" hidden="1">'[2]ePSM Medical Data Page'!$AI$88</definedName>
    <definedName name="Med_MDC_paid_12_prior" hidden="1">'[2]ePSM Medical Data Page'!$AI$88</definedName>
    <definedName name="Med_MDC_paid_13_curr" localSheetId="5" hidden="1">'[2]ePSM Medical Data Page'!$AF$95</definedName>
    <definedName name="Med_MDC_paid_13_curr" localSheetId="4" hidden="1">'[2]ePSM Medical Data Page'!$AF$95</definedName>
    <definedName name="Med_MDC_paid_13_curr" hidden="1">'[2]ePSM Medical Data Page'!$AF$95</definedName>
    <definedName name="Med_MDC_paid_13_prior" localSheetId="5" hidden="1">'[2]ePSM Medical Data Page'!$AI$95</definedName>
    <definedName name="Med_MDC_paid_13_prior" localSheetId="4" hidden="1">'[2]ePSM Medical Data Page'!$AI$95</definedName>
    <definedName name="Med_MDC_paid_13_prior" hidden="1">'[2]ePSM Medical Data Page'!$AI$95</definedName>
    <definedName name="Med_MDC_paid_14_curr" localSheetId="5" hidden="1">'[2]ePSM Medical Data Page'!$AF$102</definedName>
    <definedName name="Med_MDC_paid_14_curr" localSheetId="4" hidden="1">'[2]ePSM Medical Data Page'!$AF$102</definedName>
    <definedName name="Med_MDC_paid_14_curr" hidden="1">'[2]ePSM Medical Data Page'!$AF$102</definedName>
    <definedName name="Med_MDC_paid_14_prior" localSheetId="5" hidden="1">'[2]ePSM Medical Data Page'!$AI$102</definedName>
    <definedName name="Med_MDC_paid_14_prior" localSheetId="4" hidden="1">'[2]ePSM Medical Data Page'!$AI$102</definedName>
    <definedName name="Med_MDC_paid_14_prior" hidden="1">'[2]ePSM Medical Data Page'!$AI$102</definedName>
    <definedName name="Med_MDC_paid_15_curr" localSheetId="5" hidden="1">'[2]ePSM Medical Data Page'!$AF$109</definedName>
    <definedName name="Med_MDC_paid_15_curr" localSheetId="4" hidden="1">'[2]ePSM Medical Data Page'!$AF$109</definedName>
    <definedName name="Med_MDC_paid_15_curr" hidden="1">'[2]ePSM Medical Data Page'!$AF$109</definedName>
    <definedName name="Med_MDC_paid_15_prior" localSheetId="5" hidden="1">'[2]ePSM Medical Data Page'!$AI$109</definedName>
    <definedName name="Med_MDC_paid_15_prior" localSheetId="4" hidden="1">'[2]ePSM Medical Data Page'!$AI$109</definedName>
    <definedName name="Med_MDC_paid_15_prior" hidden="1">'[2]ePSM Medical Data Page'!$AI$109</definedName>
    <definedName name="Med_MDC_paid_16_curr" localSheetId="5" hidden="1">'[2]ePSM Medical Data Page'!$AF$116</definedName>
    <definedName name="Med_MDC_paid_16_curr" localSheetId="4" hidden="1">'[2]ePSM Medical Data Page'!$AF$116</definedName>
    <definedName name="Med_MDC_paid_16_curr" hidden="1">'[2]ePSM Medical Data Page'!$AF$116</definedName>
    <definedName name="Med_MDC_paid_16_prior" localSheetId="5" hidden="1">'[2]ePSM Medical Data Page'!$AI$116</definedName>
    <definedName name="Med_MDC_paid_16_prior" localSheetId="4" hidden="1">'[2]ePSM Medical Data Page'!$AI$116</definedName>
    <definedName name="Med_MDC_paid_16_prior" hidden="1">'[2]ePSM Medical Data Page'!$AI$116</definedName>
    <definedName name="Med_MDC_paid_17_curr" localSheetId="5" hidden="1">'[2]ePSM Medical Data Page'!$AF$123</definedName>
    <definedName name="Med_MDC_paid_17_curr" localSheetId="4" hidden="1">'[2]ePSM Medical Data Page'!$AF$123</definedName>
    <definedName name="Med_MDC_paid_17_curr" hidden="1">'[2]ePSM Medical Data Page'!$AF$123</definedName>
    <definedName name="Med_MDC_paid_17_prior" localSheetId="5" hidden="1">'[2]ePSM Medical Data Page'!$AI$123</definedName>
    <definedName name="Med_MDC_paid_17_prior" localSheetId="4" hidden="1">'[2]ePSM Medical Data Page'!$AI$123</definedName>
    <definedName name="Med_MDC_paid_17_prior" hidden="1">'[2]ePSM Medical Data Page'!$AI$123</definedName>
    <definedName name="Med_MDC_paid_18_curr" localSheetId="5" hidden="1">'[2]ePSM Medical Data Page'!$AF$130</definedName>
    <definedName name="Med_MDC_paid_18_curr" localSheetId="4" hidden="1">'[2]ePSM Medical Data Page'!$AF$130</definedName>
    <definedName name="Med_MDC_paid_18_curr" hidden="1">'[2]ePSM Medical Data Page'!$AF$130</definedName>
    <definedName name="Med_MDC_paid_18_prior" localSheetId="5" hidden="1">'[2]ePSM Medical Data Page'!$AI$130</definedName>
    <definedName name="Med_MDC_paid_18_prior" localSheetId="4" hidden="1">'[2]ePSM Medical Data Page'!$AI$130</definedName>
    <definedName name="Med_MDC_paid_18_prior" hidden="1">'[2]ePSM Medical Data Page'!$AI$130</definedName>
    <definedName name="Med_MDC_paid_19_curr" localSheetId="5" hidden="1">'[2]ePSM Medical Data Page'!$AF$137</definedName>
    <definedName name="Med_MDC_paid_19_curr" localSheetId="4" hidden="1">'[2]ePSM Medical Data Page'!$AF$137</definedName>
    <definedName name="Med_MDC_paid_19_curr" hidden="1">'[2]ePSM Medical Data Page'!$AF$137</definedName>
    <definedName name="Med_MDC_paid_19_prior" localSheetId="5" hidden="1">'[2]ePSM Medical Data Page'!$AI$137</definedName>
    <definedName name="Med_MDC_paid_19_prior" localSheetId="4" hidden="1">'[2]ePSM Medical Data Page'!$AI$137</definedName>
    <definedName name="Med_MDC_paid_19_prior" hidden="1">'[2]ePSM Medical Data Page'!$AI$137</definedName>
    <definedName name="Med_MDC_paid_20_curr" localSheetId="5" hidden="1">'[2]ePSM Medical Data Page'!$AF$144</definedName>
    <definedName name="Med_MDC_paid_20_curr" localSheetId="4" hidden="1">'[2]ePSM Medical Data Page'!$AF$144</definedName>
    <definedName name="Med_MDC_paid_20_curr" hidden="1">'[2]ePSM Medical Data Page'!$AF$144</definedName>
    <definedName name="Med_MDC_paid_20_prior" localSheetId="5" hidden="1">'[2]ePSM Medical Data Page'!$AI$144</definedName>
    <definedName name="Med_MDC_paid_20_prior" localSheetId="4" hidden="1">'[2]ePSM Medical Data Page'!$AI$144</definedName>
    <definedName name="Med_MDC_paid_20_prior" hidden="1">'[2]ePSM Medical Data Page'!$AI$144</definedName>
    <definedName name="Med_MDC_paid_21_curr" localSheetId="5" hidden="1">'[2]ePSM Medical Data Page'!$AF$151</definedName>
    <definedName name="Med_MDC_paid_21_curr" localSheetId="4" hidden="1">'[2]ePSM Medical Data Page'!$AF$151</definedName>
    <definedName name="Med_MDC_paid_21_curr" hidden="1">'[2]ePSM Medical Data Page'!$AF$151</definedName>
    <definedName name="Med_MDC_paid_21_prior" localSheetId="5" hidden="1">'[2]ePSM Medical Data Page'!$AI$151</definedName>
    <definedName name="Med_MDC_paid_21_prior" localSheetId="4" hidden="1">'[2]ePSM Medical Data Page'!$AI$151</definedName>
    <definedName name="Med_MDC_paid_21_prior" hidden="1">'[2]ePSM Medical Data Page'!$AI$151</definedName>
    <definedName name="Med_MDC_paid_22_curr" localSheetId="5" hidden="1">'[2]ePSM Medical Data Page'!$AF$158</definedName>
    <definedName name="Med_MDC_paid_22_curr" localSheetId="4" hidden="1">'[2]ePSM Medical Data Page'!$AF$158</definedName>
    <definedName name="Med_MDC_paid_22_curr" hidden="1">'[2]ePSM Medical Data Page'!$AF$158</definedName>
    <definedName name="Med_MDC_paid_22_prior" localSheetId="5" hidden="1">'[2]ePSM Medical Data Page'!$AI$158</definedName>
    <definedName name="Med_MDC_paid_22_prior" localSheetId="4" hidden="1">'[2]ePSM Medical Data Page'!$AI$158</definedName>
    <definedName name="Med_MDC_paid_22_prior" hidden="1">'[2]ePSM Medical Data Page'!$AI$158</definedName>
    <definedName name="Med_MDC_paid_23_curr" localSheetId="5" hidden="1">'[2]ePSM Medical Data Page'!$AF$165</definedName>
    <definedName name="Med_MDC_paid_23_curr" localSheetId="4" hidden="1">'[2]ePSM Medical Data Page'!$AF$165</definedName>
    <definedName name="Med_MDC_paid_23_curr" hidden="1">'[2]ePSM Medical Data Page'!$AF$165</definedName>
    <definedName name="Med_MDC_paid_23_prior" localSheetId="5" hidden="1">'[2]ePSM Medical Data Page'!$AI$165</definedName>
    <definedName name="Med_MDC_paid_23_prior" localSheetId="4" hidden="1">'[2]ePSM Medical Data Page'!$AI$165</definedName>
    <definedName name="Med_MDC_paid_23_prior" hidden="1">'[2]ePSM Medical Data Page'!$AI$165</definedName>
    <definedName name="Med_MDC_paid_999_curr" localSheetId="5" hidden="1">'[2]ePSM Medical Data Page'!$AF$172</definedName>
    <definedName name="Med_MDC_paid_999_curr" localSheetId="4" hidden="1">'[2]ePSM Medical Data Page'!$AF$172</definedName>
    <definedName name="Med_MDC_paid_999_curr" hidden="1">'[2]ePSM Medical Data Page'!$AF$172</definedName>
    <definedName name="Med_MDC_paid_999_prior" localSheetId="5" hidden="1">'[2]ePSM Medical Data Page'!$AI$172</definedName>
    <definedName name="Med_MDC_paid_999_prior" localSheetId="4" hidden="1">'[2]ePSM Medical Data Page'!$AI$172</definedName>
    <definedName name="Med_MDC_paid_999_prior" hidden="1">'[2]ePSM Medical Data Page'!$AI$172</definedName>
    <definedName name="Med_months_curr" localSheetId="5" hidden="1">'[2]ePSM Member Data Page'!$B$3</definedName>
    <definedName name="Med_months_curr" localSheetId="4" hidden="1">'[2]ePSM Member Data Page'!$B$3</definedName>
    <definedName name="Med_months_curr" hidden="1">'[2]ePSM Member Data Page'!$B$3</definedName>
    <definedName name="Med_months_prior" localSheetId="5" hidden="1">'[2]ePSM Member Data Page'!$F$3</definedName>
    <definedName name="Med_months_prior" localSheetId="4" hidden="1">'[2]ePSM Member Data Page'!$F$3</definedName>
    <definedName name="Med_months_prior" hidden="1">'[2]ePSM Member Data Page'!$F$3</definedName>
    <definedName name="Med_non_facility_billed_network_curr" localSheetId="5" hidden="1">'[2]ePSM Medical Data Page'!$T$7</definedName>
    <definedName name="Med_non_facility_billed_network_curr" localSheetId="4" hidden="1">'[2]ePSM Medical Data Page'!$T$7</definedName>
    <definedName name="Med_non_facility_billed_network_curr" hidden="1">'[2]ePSM Medical Data Page'!$T$7</definedName>
    <definedName name="Med_non_facility_billed_network_prior" localSheetId="5" hidden="1">'[2]ePSM Medical Data Page'!$W$7</definedName>
    <definedName name="Med_non_facility_billed_network_prior" localSheetId="4" hidden="1">'[2]ePSM Medical Data Page'!$W$7</definedName>
    <definedName name="Med_non_facility_billed_network_prior" hidden="1">'[2]ePSM Medical Data Page'!$W$7</definedName>
    <definedName name="Med_non_facility_network_discount_curr" localSheetId="5" hidden="1">'[2]ePSM Medical Data Page'!$T$8</definedName>
    <definedName name="Med_non_facility_network_discount_curr" localSheetId="4" hidden="1">'[2]ePSM Medical Data Page'!$T$8</definedName>
    <definedName name="Med_non_facility_network_discount_curr" hidden="1">'[2]ePSM Medical Data Page'!$T$8</definedName>
    <definedName name="Med_non_facility_network_discount_prior" localSheetId="5" hidden="1">'[2]ePSM Medical Data Page'!$W$8</definedName>
    <definedName name="Med_non_facility_network_discount_prior" localSheetId="4" hidden="1">'[2]ePSM Medical Data Page'!$W$8</definedName>
    <definedName name="Med_non_facility_network_discount_prior" hidden="1">'[2]ePSM Medical Data Page'!$W$8</definedName>
    <definedName name="Med_num_employees_curr" localSheetId="5" hidden="1">'[2]ePSM Member Data Page'!$B$20</definedName>
    <definedName name="Med_num_employees_curr" localSheetId="4" hidden="1">'[2]ePSM Member Data Page'!$B$20</definedName>
    <definedName name="Med_num_employees_curr" hidden="1">'[2]ePSM Member Data Page'!$B$20</definedName>
    <definedName name="Med_num_employees_prior" localSheetId="5" hidden="1">'[2]ePSM Member Data Page'!$F$20</definedName>
    <definedName name="Med_num_employees_prior" localSheetId="4" hidden="1">'[2]ePSM Member Data Page'!$F$20</definedName>
    <definedName name="Med_num_employees_prior" hidden="1">'[2]ePSM Member Data Page'!$F$20</definedName>
    <definedName name="Med_num_members_curr" localSheetId="5" hidden="1">'[2]ePSM Member Data Page'!$B$19</definedName>
    <definedName name="Med_num_members_curr" localSheetId="4" hidden="1">'[2]ePSM Member Data Page'!$B$19</definedName>
    <definedName name="Med_num_members_curr" hidden="1">'[2]ePSM Member Data Page'!$B$19</definedName>
    <definedName name="Med_num_members_prior" localSheetId="5" hidden="1">'[2]ePSM Member Data Page'!$F$19</definedName>
    <definedName name="Med_num_members_prior" localSheetId="4" hidden="1">'[2]ePSM Member Data Page'!$F$19</definedName>
    <definedName name="Med_num_members_prior" hidden="1">'[2]ePSM Member Data Page'!$F$19</definedName>
    <definedName name="Med_office_visits_count_curr" localSheetId="5" hidden="1">'[2]ePSM Medical Data Page'!$B$11</definedName>
    <definedName name="Med_office_visits_count_curr" localSheetId="4" hidden="1">'[2]ePSM Medical Data Page'!$B$11</definedName>
    <definedName name="Med_office_visits_count_curr" hidden="1">'[2]ePSM Medical Data Page'!$B$11</definedName>
    <definedName name="Med_office_visits_count_prior" localSheetId="5" hidden="1">'[2]ePSM Medical Data Page'!$E$11</definedName>
    <definedName name="Med_office_visits_count_prior" localSheetId="4" hidden="1">'[2]ePSM Medical Data Page'!$E$11</definedName>
    <definedName name="Med_office_visits_count_prior" hidden="1">'[2]ePSM Medical Data Page'!$E$11</definedName>
    <definedName name="Med_other_discount_admin_savings_amt_curr" localSheetId="5" hidden="1">'[2]ePSM Medical Data Page'!$T$18</definedName>
    <definedName name="Med_other_discount_admin_savings_amt_curr" localSheetId="4" hidden="1">'[2]ePSM Medical Data Page'!$T$18</definedName>
    <definedName name="Med_other_discount_admin_savings_amt_curr" hidden="1">'[2]ePSM Medical Data Page'!$T$18</definedName>
    <definedName name="Med_other_discount_admin_savings_amt_prior" localSheetId="5" hidden="1">'[2]ePSM Medical Data Page'!$W$18</definedName>
    <definedName name="Med_other_discount_admin_savings_amt_prior" localSheetId="4" hidden="1">'[2]ePSM Medical Data Page'!$W$18</definedName>
    <definedName name="Med_other_discount_admin_savings_amt_prior" hidden="1">'[2]ePSM Medical Data Page'!$W$18</definedName>
    <definedName name="Med_other_discount_billed_amt_curr" localSheetId="5" hidden="1">'[2]ePSM Medical Data Page'!$T$17</definedName>
    <definedName name="Med_other_discount_billed_amt_curr" localSheetId="4" hidden="1">'[2]ePSM Medical Data Page'!$T$17</definedName>
    <definedName name="Med_other_discount_billed_amt_curr" hidden="1">'[2]ePSM Medical Data Page'!$T$17</definedName>
    <definedName name="Med_other_discount_billed_amt_prior" localSheetId="5" hidden="1">'[2]ePSM Medical Data Page'!$W$17</definedName>
    <definedName name="Med_other_discount_billed_amt_prior" localSheetId="4" hidden="1">'[2]ePSM Medical Data Page'!$W$17</definedName>
    <definedName name="Med_other_discount_billed_amt_prior" hidden="1">'[2]ePSM Medical Data Page'!$W$17</definedName>
    <definedName name="Med_paid_amt_above_threshold_curr" localSheetId="5" hidden="1">'[2]ePSM Medical Data Page'!$B$15</definedName>
    <definedName name="Med_paid_amt_above_threshold_curr" localSheetId="4" hidden="1">'[2]ePSM Medical Data Page'!$B$15</definedName>
    <definedName name="Med_paid_amt_above_threshold_curr" hidden="1">'[2]ePSM Medical Data Page'!$B$15</definedName>
    <definedName name="Med_paid_amt_above_threshold_prior" localSheetId="5" hidden="1">'[2]ePSM Medical Data Page'!$E$15</definedName>
    <definedName name="Med_paid_amt_above_threshold_prior" localSheetId="4" hidden="1">'[2]ePSM Medical Data Page'!$E$15</definedName>
    <definedName name="Med_paid_amt_above_threshold_prior" hidden="1">'[2]ePSM Medical Data Page'!$E$15</definedName>
    <definedName name="Med_paid_amt_amb_surgeries_curr" localSheetId="5" hidden="1">'[2]ePSM Medical Data Page'!$Z$15</definedName>
    <definedName name="Med_paid_amt_amb_surgeries_curr" localSheetId="4" hidden="1">'[2]ePSM Medical Data Page'!$Z$15</definedName>
    <definedName name="Med_paid_amt_amb_surgeries_curr" hidden="1">'[2]ePSM Medical Data Page'!$Z$15</definedName>
    <definedName name="Med_paid_amt_amb_surgeries_prior" localSheetId="5" hidden="1">'[2]ePSM Medical Data Page'!$AC$15</definedName>
    <definedName name="Med_paid_amt_amb_surgeries_prior" localSheetId="4" hidden="1">'[2]ePSM Medical Data Page'!$AC$15</definedName>
    <definedName name="Med_paid_amt_amb_surgeries_prior" hidden="1">'[2]ePSM Medical Data Page'!$AC$15</definedName>
    <definedName name="Med_paid_amt_amb_visits_curr" localSheetId="5" hidden="1">'[2]ePSM Medical Data Page'!$Z$5</definedName>
    <definedName name="Med_paid_amt_amb_visits_curr" localSheetId="4" hidden="1">'[2]ePSM Medical Data Page'!$Z$5</definedName>
    <definedName name="Med_paid_amt_amb_visits_curr" hidden="1">'[2]ePSM Medical Data Page'!$Z$5</definedName>
    <definedName name="Med_paid_amt_amb_visits_prior" localSheetId="5" hidden="1">'[2]ePSM Medical Data Page'!$AC$5</definedName>
    <definedName name="Med_paid_amt_amb_visits_prior" localSheetId="4" hidden="1">'[2]ePSM Medical Data Page'!$AC$5</definedName>
    <definedName name="Med_paid_amt_amb_visits_prior" hidden="1">'[2]ePSM Medical Data Page'!$AC$5</definedName>
    <definedName name="Med_paid_amt_curr" localSheetId="5" hidden="1">'[2]ePSM Medical Data Page'!$B$3</definedName>
    <definedName name="Med_paid_amt_curr" localSheetId="4" hidden="1">'[2]ePSM Medical Data Page'!$B$3</definedName>
    <definedName name="Med_paid_amt_curr" hidden="1">'[2]ePSM Medical Data Page'!$B$3</definedName>
    <definedName name="Med_paid_amt_er_visits_curr" localSheetId="5" hidden="1">'[2]ePSM Medical Data Page'!$Z$7</definedName>
    <definedName name="Med_paid_amt_er_visits_curr" localSheetId="4" hidden="1">'[2]ePSM Medical Data Page'!$Z$7</definedName>
    <definedName name="Med_paid_amt_er_visits_curr" hidden="1">'[2]ePSM Medical Data Page'!$Z$7</definedName>
    <definedName name="Med_paid_amt_er_visits_prior" localSheetId="5" hidden="1">'[2]ePSM Medical Data Page'!$AC$7</definedName>
    <definedName name="Med_paid_amt_er_visits_prior" localSheetId="4" hidden="1">'[2]ePSM Medical Data Page'!$AC$7</definedName>
    <definedName name="Med_paid_amt_er_visits_prior" hidden="1">'[2]ePSM Medical Data Page'!$AC$7</definedName>
    <definedName name="Med_paid_amt_female_0_19_curr" localSheetId="5" hidden="1">'[2]ePSM Medical Data Page'!$H$4</definedName>
    <definedName name="Med_paid_amt_female_0_19_curr" localSheetId="4" hidden="1">'[2]ePSM Medical Data Page'!$H$4</definedName>
    <definedName name="Med_paid_amt_female_0_19_curr" hidden="1">'[2]ePSM Medical Data Page'!$H$4</definedName>
    <definedName name="Med_paid_amt_female_0_19_prior" localSheetId="5" hidden="1">'[2]ePSM Medical Data Page'!$K$4</definedName>
    <definedName name="Med_paid_amt_female_0_19_prior" localSheetId="4" hidden="1">'[2]ePSM Medical Data Page'!$K$4</definedName>
    <definedName name="Med_paid_amt_female_0_19_prior" hidden="1">'[2]ePSM Medical Data Page'!$K$4</definedName>
    <definedName name="Med_paid_amt_female_20_44_curr" localSheetId="5" hidden="1">'[2]ePSM Medical Data Page'!$H$6</definedName>
    <definedName name="Med_paid_amt_female_20_44_curr" localSheetId="4" hidden="1">'[2]ePSM Medical Data Page'!$H$6</definedName>
    <definedName name="Med_paid_amt_female_20_44_curr" hidden="1">'[2]ePSM Medical Data Page'!$H$6</definedName>
    <definedName name="Med_paid_amt_female_20_44_prior" localSheetId="5" hidden="1">'[2]ePSM Medical Data Page'!$K$6</definedName>
    <definedName name="Med_paid_amt_female_20_44_prior" localSheetId="4" hidden="1">'[2]ePSM Medical Data Page'!$K$6</definedName>
    <definedName name="Med_paid_amt_female_20_44_prior" hidden="1">'[2]ePSM Medical Data Page'!$K$6</definedName>
    <definedName name="Med_paid_amt_female_45_64_curr" localSheetId="5" hidden="1">'[2]ePSM Medical Data Page'!$H$8</definedName>
    <definedName name="Med_paid_amt_female_45_64_curr" localSheetId="4" hidden="1">'[2]ePSM Medical Data Page'!$H$8</definedName>
    <definedName name="Med_paid_amt_female_45_64_curr" hidden="1">'[2]ePSM Medical Data Page'!$H$8</definedName>
    <definedName name="Med_paid_amt_female_45_64_prior" localSheetId="5" hidden="1">'[2]ePSM Medical Data Page'!$K$8</definedName>
    <definedName name="Med_paid_amt_female_45_64_prior" localSheetId="4" hidden="1">'[2]ePSM Medical Data Page'!$K$8</definedName>
    <definedName name="Med_paid_amt_female_45_64_prior" hidden="1">'[2]ePSM Medical Data Page'!$K$8</definedName>
    <definedName name="Med_paid_amt_female_65_over_curr" localSheetId="5" hidden="1">'[2]ePSM Medical Data Page'!$H$10</definedName>
    <definedName name="Med_paid_amt_female_65_over_curr" localSheetId="4" hidden="1">'[2]ePSM Medical Data Page'!$H$10</definedName>
    <definedName name="Med_paid_amt_female_65_over_curr" hidden="1">'[2]ePSM Medical Data Page'!$H$10</definedName>
    <definedName name="Med_paid_amt_female_65_over_prior" localSheetId="5" hidden="1">'[2]ePSM Medical Data Page'!$K$10</definedName>
    <definedName name="Med_paid_amt_female_65_over_prior" localSheetId="4" hidden="1">'[2]ePSM Medical Data Page'!$K$10</definedName>
    <definedName name="Med_paid_amt_female_65_over_prior" hidden="1">'[2]ePSM Medical Data Page'!$K$10</definedName>
    <definedName name="Med_paid_amt_home_health_curr" localSheetId="5" hidden="1">'[2]ePSM Medical Data Page'!$Z$25</definedName>
    <definedName name="Med_paid_amt_home_health_curr" localSheetId="4" hidden="1">'[2]ePSM Medical Data Page'!$Z$25</definedName>
    <definedName name="Med_paid_amt_home_health_curr" hidden="1">'[2]ePSM Medical Data Page'!$Z$25</definedName>
    <definedName name="Med_paid_amt_home_health_prior" localSheetId="5" hidden="1">'[2]ePSM Medical Data Page'!$AC$25</definedName>
    <definedName name="Med_paid_amt_home_health_prior" localSheetId="4" hidden="1">'[2]ePSM Medical Data Page'!$AC$25</definedName>
    <definedName name="Med_paid_amt_home_health_prior" hidden="1">'[2]ePSM Medical Data Page'!$AC$25</definedName>
    <definedName name="Med_paid_amt_inp_days_curr" localSheetId="5" hidden="1">'[2]ePSM Medical Data Page'!$Z$3</definedName>
    <definedName name="Med_paid_amt_inp_days_curr" localSheetId="4" hidden="1">'[2]ePSM Medical Data Page'!$Z$3</definedName>
    <definedName name="Med_paid_amt_inp_days_curr" hidden="1">'[2]ePSM Medical Data Page'!$Z$3</definedName>
    <definedName name="Med_paid_amt_inp_days_prior" localSheetId="5" hidden="1">'[2]ePSM Medical Data Page'!$AC$3</definedName>
    <definedName name="Med_paid_amt_inp_days_prior" localSheetId="4" hidden="1">'[2]ePSM Medical Data Page'!$AC$3</definedName>
    <definedName name="Med_paid_amt_inp_days_prior" hidden="1">'[2]ePSM Medical Data Page'!$AC$3</definedName>
    <definedName name="Med_paid_amt_inp_surgeries_curr" localSheetId="5" hidden="1">'[2]ePSM Medical Data Page'!$Z$13</definedName>
    <definedName name="Med_paid_amt_inp_surgeries_curr" localSheetId="4" hidden="1">'[2]ePSM Medical Data Page'!$Z$13</definedName>
    <definedName name="Med_paid_amt_inp_surgeries_curr" hidden="1">'[2]ePSM Medical Data Page'!$Z$13</definedName>
    <definedName name="Med_paid_amt_inp_surgeries_prior" localSheetId="5" hidden="1">'[2]ePSM Medical Data Page'!$AC$13</definedName>
    <definedName name="Med_paid_amt_inp_surgeries_prior" localSheetId="4" hidden="1">'[2]ePSM Medical Data Page'!$AC$13</definedName>
    <definedName name="Med_paid_amt_inp_surgeries_prior" hidden="1">'[2]ePSM Medical Data Page'!$AC$13</definedName>
    <definedName name="Med_paid_amt_lab_serv_curr" localSheetId="5" hidden="1">'[2]ePSM Medical Data Page'!$Z$23</definedName>
    <definedName name="Med_paid_amt_lab_serv_curr" localSheetId="4" hidden="1">'[2]ePSM Medical Data Page'!$Z$23</definedName>
    <definedName name="Med_paid_amt_lab_serv_curr" hidden="1">'[2]ePSM Medical Data Page'!$Z$23</definedName>
    <definedName name="Med_paid_amt_lab_serv_prior" localSheetId="5" hidden="1">'[2]ePSM Medical Data Page'!$AC$23</definedName>
    <definedName name="Med_paid_amt_lab_serv_prior" localSheetId="4" hidden="1">'[2]ePSM Medical Data Page'!$AC$23</definedName>
    <definedName name="Med_paid_amt_lab_serv_prior" hidden="1">'[2]ePSM Medical Data Page'!$AC$23</definedName>
    <definedName name="Med_paid_amt_male_0_19_curr" localSheetId="5" hidden="1">'[2]ePSM Medical Data Page'!$H$12</definedName>
    <definedName name="Med_paid_amt_male_0_19_curr" localSheetId="4" hidden="1">'[2]ePSM Medical Data Page'!$H$12</definedName>
    <definedName name="Med_paid_amt_male_0_19_curr" hidden="1">'[2]ePSM Medical Data Page'!$H$12</definedName>
    <definedName name="Med_paid_amt_male_0_19_prior" localSheetId="5" hidden="1">'[2]ePSM Medical Data Page'!$K$12</definedName>
    <definedName name="Med_paid_amt_male_0_19_prior" localSheetId="4" hidden="1">'[2]ePSM Medical Data Page'!$K$12</definedName>
    <definedName name="Med_paid_amt_male_0_19_prior" hidden="1">'[2]ePSM Medical Data Page'!$K$12</definedName>
    <definedName name="Med_paid_amt_male_20_44_curr" localSheetId="5" hidden="1">'[2]ePSM Medical Data Page'!$H$14</definedName>
    <definedName name="Med_paid_amt_male_20_44_curr" localSheetId="4" hidden="1">'[2]ePSM Medical Data Page'!$H$14</definedName>
    <definedName name="Med_paid_amt_male_20_44_curr" hidden="1">'[2]ePSM Medical Data Page'!$H$14</definedName>
    <definedName name="Med_paid_amt_male_20_44_prior" localSheetId="5" hidden="1">'[2]ePSM Medical Data Page'!$K$14</definedName>
    <definedName name="Med_paid_amt_male_20_44_prior" localSheetId="4" hidden="1">'[2]ePSM Medical Data Page'!$K$14</definedName>
    <definedName name="Med_paid_amt_male_20_44_prior" hidden="1">'[2]ePSM Medical Data Page'!$K$14</definedName>
    <definedName name="Med_paid_amt_male_45_64_curr" localSheetId="5" hidden="1">'[2]ePSM Medical Data Page'!$H$16</definedName>
    <definedName name="Med_paid_amt_male_45_64_curr" localSheetId="4" hidden="1">'[2]ePSM Medical Data Page'!$H$16</definedName>
    <definedName name="Med_paid_amt_male_45_64_curr" hidden="1">'[2]ePSM Medical Data Page'!$H$16</definedName>
    <definedName name="Med_paid_amt_male_45_64_prior" localSheetId="5" hidden="1">'[2]ePSM Medical Data Page'!$K$16</definedName>
    <definedName name="Med_paid_amt_male_45_64_prior" localSheetId="4" hidden="1">'[2]ePSM Medical Data Page'!$K$16</definedName>
    <definedName name="Med_paid_amt_male_45_64_prior" hidden="1">'[2]ePSM Medical Data Page'!$K$16</definedName>
    <definedName name="Med_paid_amt_male_65_over_curr" localSheetId="5" hidden="1">'[2]ePSM Medical Data Page'!$H$18</definedName>
    <definedName name="Med_paid_amt_male_65_over_curr" localSheetId="4" hidden="1">'[2]ePSM Medical Data Page'!$H$18</definedName>
    <definedName name="Med_paid_amt_male_65_over_curr" hidden="1">'[2]ePSM Medical Data Page'!$H$18</definedName>
    <definedName name="Med_paid_amt_male_65_over_prior" localSheetId="5" hidden="1">'[2]ePSM Medical Data Page'!$K$18</definedName>
    <definedName name="Med_paid_amt_male_65_over_prior" localSheetId="4" hidden="1">'[2]ePSM Medical Data Page'!$K$18</definedName>
    <definedName name="Med_paid_amt_male_65_over_prior" hidden="1">'[2]ePSM Medical Data Page'!$K$18</definedName>
    <definedName name="Med_paid_amt_med_rx_curr" localSheetId="5" hidden="1">'[2]ePSM Medical Data Page'!$Z$29</definedName>
    <definedName name="Med_paid_amt_med_rx_curr" localSheetId="4" hidden="1">'[2]ePSM Medical Data Page'!$Z$29</definedName>
    <definedName name="Med_paid_amt_med_rx_curr" hidden="1">'[2]ePSM Medical Data Page'!$Z$29</definedName>
    <definedName name="Med_paid_amt_med_rx_prior" localSheetId="5" hidden="1">'[2]ePSM Medical Data Page'!$AC$29</definedName>
    <definedName name="Med_paid_amt_med_rx_prior" localSheetId="4" hidden="1">'[2]ePSM Medical Data Page'!$AC$29</definedName>
    <definedName name="Med_paid_amt_med_rx_prior" hidden="1">'[2]ePSM Medical Data Page'!$AC$29</definedName>
    <definedName name="Med_paid_amt_med_visits_curr" localSheetId="5" hidden="1">'[2]ePSM Medical Data Page'!$Z$19</definedName>
    <definedName name="Med_paid_amt_med_visits_curr" localSheetId="4" hidden="1">'[2]ePSM Medical Data Page'!$Z$19</definedName>
    <definedName name="Med_paid_amt_med_visits_curr" hidden="1">'[2]ePSM Medical Data Page'!$Z$19</definedName>
    <definedName name="Med_paid_amt_med_visits_prior" localSheetId="5" hidden="1">'[2]ePSM Medical Data Page'!$AC$19</definedName>
    <definedName name="Med_paid_amt_med_visits_prior" localSheetId="4" hidden="1">'[2]ePSM Medical Data Page'!$AC$19</definedName>
    <definedName name="Med_paid_amt_med_visits_prior" hidden="1">'[2]ePSM Medical Data Page'!$AC$19</definedName>
    <definedName name="Med_paid_amt_mental_health_curr" localSheetId="5" hidden="1">'[2]ePSM Medical Data Page'!$Z$27</definedName>
    <definedName name="Med_paid_amt_mental_health_curr" localSheetId="4" hidden="1">'[2]ePSM Medical Data Page'!$Z$27</definedName>
    <definedName name="Med_paid_amt_mental_health_curr" hidden="1">'[2]ePSM Medical Data Page'!$Z$27</definedName>
    <definedName name="Med_paid_amt_mental_health_prior" localSheetId="5" hidden="1">'[2]ePSM Medical Data Page'!$AC$27</definedName>
    <definedName name="Med_paid_amt_mental_health_prior" localSheetId="4" hidden="1">'[2]ePSM Medical Data Page'!$AC$27</definedName>
    <definedName name="Med_paid_amt_mental_health_prior" hidden="1">'[2]ePSM Medical Data Page'!$AC$27</definedName>
    <definedName name="Med_paid_amt_misc_med_curr" localSheetId="5" hidden="1">'[2]ePSM Medical Data Page'!$Z$31</definedName>
    <definedName name="Med_paid_amt_misc_med_curr" localSheetId="4" hidden="1">'[2]ePSM Medical Data Page'!$Z$31</definedName>
    <definedName name="Med_paid_amt_misc_med_curr" hidden="1">'[2]ePSM Medical Data Page'!$Z$31</definedName>
    <definedName name="Med_paid_amt_misc_med_prior" localSheetId="5" hidden="1">'[2]ePSM Medical Data Page'!$AC$31</definedName>
    <definedName name="Med_paid_amt_misc_med_prior" localSheetId="4" hidden="1">'[2]ePSM Medical Data Page'!$AC$31</definedName>
    <definedName name="Med_paid_amt_misc_med_prior" hidden="1">'[2]ePSM Medical Data Page'!$AC$31</definedName>
    <definedName name="Med_paid_amt_office_surgeries_curr" localSheetId="5" hidden="1">'[2]ePSM Medical Data Page'!$Z$17</definedName>
    <definedName name="Med_paid_amt_office_surgeries_curr" localSheetId="4" hidden="1">'[2]ePSM Medical Data Page'!$Z$17</definedName>
    <definedName name="Med_paid_amt_office_surgeries_curr" hidden="1">'[2]ePSM Medical Data Page'!$Z$17</definedName>
    <definedName name="Med_paid_amt_office_surgeries_prior" localSheetId="5" hidden="1">'[2]ePSM Medical Data Page'!$AC$17</definedName>
    <definedName name="Med_paid_amt_office_surgeries_prior" localSheetId="4" hidden="1">'[2]ePSM Medical Data Page'!$AC$17</definedName>
    <definedName name="Med_paid_amt_office_surgeries_prior" hidden="1">'[2]ePSM Medical Data Page'!$AC$17</definedName>
    <definedName name="Med_paid_amt_prim_off_visits_curr" localSheetId="5" hidden="1">'[2]ePSM Medical Data Page'!$Z$11</definedName>
    <definedName name="Med_paid_amt_prim_off_visits_curr" localSheetId="4" hidden="1">'[2]ePSM Medical Data Page'!$Z$11</definedName>
    <definedName name="Med_paid_amt_prim_off_visits_curr" hidden="1">'[2]ePSM Medical Data Page'!$Z$11</definedName>
    <definedName name="Med_paid_amt_prim_off_visits_prior" localSheetId="5" hidden="1">'[2]ePSM Medical Data Page'!$AC$11</definedName>
    <definedName name="Med_paid_amt_prim_off_visits_prior" localSheetId="4" hidden="1">'[2]ePSM Medical Data Page'!$AC$11</definedName>
    <definedName name="Med_paid_amt_prim_off_visits_prior" hidden="1">'[2]ePSM Medical Data Page'!$AC$11</definedName>
    <definedName name="Med_paid_amt_prior" localSheetId="5" hidden="1">'[2]ePSM Medical Data Page'!$E$3</definedName>
    <definedName name="Med_paid_amt_prior" localSheetId="4" hidden="1">'[2]ePSM Medical Data Page'!$E$3</definedName>
    <definedName name="Med_paid_amt_prior" hidden="1">'[2]ePSM Medical Data Page'!$E$3</definedName>
    <definedName name="Med_paid_amt_rad_serv_curr" localSheetId="5" hidden="1">'[2]ePSM Medical Data Page'!$Z$21</definedName>
    <definedName name="Med_paid_amt_rad_serv_curr" localSheetId="4" hidden="1">'[2]ePSM Medical Data Page'!$Z$21</definedName>
    <definedName name="Med_paid_amt_rad_serv_curr" hidden="1">'[2]ePSM Medical Data Page'!$Z$21</definedName>
    <definedName name="Med_paid_amt_rad_serv_prior" localSheetId="5" hidden="1">'[2]ePSM Medical Data Page'!$AC$21</definedName>
    <definedName name="Med_paid_amt_rad_serv_prior" localSheetId="4" hidden="1">'[2]ePSM Medical Data Page'!$AC$21</definedName>
    <definedName name="Med_paid_amt_rad_serv_prior" hidden="1">'[2]ePSM Medical Data Page'!$AC$21</definedName>
    <definedName name="Med_paid_amt_spec_office_visits_curr" localSheetId="5" hidden="1">'[2]ePSM Medical Data Page'!$Z$9</definedName>
    <definedName name="Med_paid_amt_spec_office_visits_curr" localSheetId="4" hidden="1">'[2]ePSM Medical Data Page'!$Z$9</definedName>
    <definedName name="Med_paid_amt_spec_office_visits_curr" hidden="1">'[2]ePSM Medical Data Page'!$Z$9</definedName>
    <definedName name="Med_paid_amt_spec_office_visits_prior" localSheetId="5" hidden="1">'[2]ePSM Medical Data Page'!$AC$9</definedName>
    <definedName name="Med_paid_amt_spec_office_visits_prior" localSheetId="4" hidden="1">'[2]ePSM Medical Data Page'!$AC$9</definedName>
    <definedName name="Med_paid_amt_spec_office_visits_prior" hidden="1">'[2]ePSM Medical Data Page'!$AC$9</definedName>
    <definedName name="Med_paid_amt_unknown_0_19_curr" localSheetId="5" hidden="1">'[2]ePSM Medical Data Page'!$H$20</definedName>
    <definedName name="Med_paid_amt_unknown_0_19_curr" localSheetId="4" hidden="1">'[2]ePSM Medical Data Page'!$H$20</definedName>
    <definedName name="Med_paid_amt_unknown_0_19_curr" hidden="1">'[2]ePSM Medical Data Page'!$H$20</definedName>
    <definedName name="Med_paid_amt_unknown_0_19_prior" localSheetId="5" hidden="1">'[2]ePSM Medical Data Page'!$K$20</definedName>
    <definedName name="Med_paid_amt_unknown_0_19_prior" localSheetId="4" hidden="1">'[2]ePSM Medical Data Page'!$K$20</definedName>
    <definedName name="Med_paid_amt_unknown_0_19_prior" hidden="1">'[2]ePSM Medical Data Page'!$K$20</definedName>
    <definedName name="Med_paid_amt_unknown_20_44_curr" localSheetId="5" hidden="1">'[2]ePSM Medical Data Page'!$H$22</definedName>
    <definedName name="Med_paid_amt_unknown_20_44_curr" localSheetId="4" hidden="1">'[2]ePSM Medical Data Page'!$H$22</definedName>
    <definedName name="Med_paid_amt_unknown_20_44_curr" hidden="1">'[2]ePSM Medical Data Page'!$H$22</definedName>
    <definedName name="Med_paid_amt_unknown_20_44_prior" localSheetId="5" hidden="1">'[2]ePSM Medical Data Page'!$K$22</definedName>
    <definedName name="Med_paid_amt_unknown_20_44_prior" localSheetId="4" hidden="1">'[2]ePSM Medical Data Page'!$K$22</definedName>
    <definedName name="Med_paid_amt_unknown_20_44_prior" hidden="1">'[2]ePSM Medical Data Page'!$K$22</definedName>
    <definedName name="Med_paid_amt_unknown_45_64_curr" localSheetId="5" hidden="1">'[2]ePSM Medical Data Page'!$H$24</definedName>
    <definedName name="Med_paid_amt_unknown_45_64_curr" localSheetId="4" hidden="1">'[2]ePSM Medical Data Page'!$H$24</definedName>
    <definedName name="Med_paid_amt_unknown_45_64_curr" hidden="1">'[2]ePSM Medical Data Page'!$H$24</definedName>
    <definedName name="Med_paid_amt_unknown_45_64_prior" localSheetId="5" hidden="1">'[2]ePSM Medical Data Page'!$K$24</definedName>
    <definedName name="Med_paid_amt_unknown_45_64_prior" localSheetId="4" hidden="1">'[2]ePSM Medical Data Page'!$K$24</definedName>
    <definedName name="Med_paid_amt_unknown_45_64_prior" hidden="1">'[2]ePSM Medical Data Page'!$K$24</definedName>
    <definedName name="Med_paid_amt_unknown_65_over_curr" localSheetId="5" hidden="1">'[2]ePSM Medical Data Page'!$H$26</definedName>
    <definedName name="Med_paid_amt_unknown_65_over_curr" localSheetId="4" hidden="1">'[2]ePSM Medical Data Page'!$H$26</definedName>
    <definedName name="Med_paid_amt_unknown_65_over_curr" hidden="1">'[2]ePSM Medical Data Page'!$H$26</definedName>
    <definedName name="Med_paid_amt_unknown_65_over_prior" localSheetId="5" hidden="1">'[2]ePSM Medical Data Page'!$K$26</definedName>
    <definedName name="Med_paid_amt_unknown_65_over_prior" localSheetId="4" hidden="1">'[2]ePSM Medical Data Page'!$K$26</definedName>
    <definedName name="Med_paid_amt_unknown_65_over_prior" hidden="1">'[2]ePSM Medical Data Page'!$K$26</definedName>
    <definedName name="Med_paid_encounter_lab_rad_curr" localSheetId="5" hidden="1">'[2]ePSM Medical Data Page'!$Z$37</definedName>
    <definedName name="Med_paid_encounter_lab_rad_curr" localSheetId="4" hidden="1">'[2]ePSM Medical Data Page'!$Z$37</definedName>
    <definedName name="Med_paid_encounter_lab_rad_curr" hidden="1">'[2]ePSM Medical Data Page'!$Z$37</definedName>
    <definedName name="Med_paid_encounter_lab_rad_prior" localSheetId="5" hidden="1">'[2]ePSM Medical Data Page'!$AC$37</definedName>
    <definedName name="Med_paid_encounter_lab_rad_prior" localSheetId="4" hidden="1">'[2]ePSM Medical Data Page'!$AC$37</definedName>
    <definedName name="Med_paid_encounter_lab_rad_prior" hidden="1">'[2]ePSM Medical Data Page'!$AC$37</definedName>
    <definedName name="Med_paid_encounter_other_curr" localSheetId="5" hidden="1">'[2]ePSM Medical Data Page'!$Z$39</definedName>
    <definedName name="Med_paid_encounter_other_curr" localSheetId="4" hidden="1">'[2]ePSM Medical Data Page'!$Z$39</definedName>
    <definedName name="Med_paid_encounter_other_curr" hidden="1">'[2]ePSM Medical Data Page'!$Z$39</definedName>
    <definedName name="Med_paid_encounter_other_prior" localSheetId="5" hidden="1">'[2]ePSM Medical Data Page'!$AC$39</definedName>
    <definedName name="Med_paid_encounter_other_prior" localSheetId="4" hidden="1">'[2]ePSM Medical Data Page'!$AC$39</definedName>
    <definedName name="Med_paid_encounter_other_prior" hidden="1">'[2]ePSM Medical Data Page'!$AC$39</definedName>
    <definedName name="Med_paid_encounter_prim_phys_curr" localSheetId="5" hidden="1">'[2]ePSM Medical Data Page'!$Z$33</definedName>
    <definedName name="Med_paid_encounter_prim_phys_curr" localSheetId="4" hidden="1">'[2]ePSM Medical Data Page'!$Z$33</definedName>
    <definedName name="Med_paid_encounter_prim_phys_curr" hidden="1">'[2]ePSM Medical Data Page'!$Z$33</definedName>
    <definedName name="Med_paid_encounter_prim_phys_prior" localSheetId="5" hidden="1">'[2]ePSM Medical Data Page'!$AC$33</definedName>
    <definedName name="Med_paid_encounter_prim_phys_prior" localSheetId="4" hidden="1">'[2]ePSM Medical Data Page'!$AC$33</definedName>
    <definedName name="Med_paid_encounter_prim_phys_prior" hidden="1">'[2]ePSM Medical Data Page'!$AC$33</definedName>
    <definedName name="Med_paid_encounter_spec_phys_curr" localSheetId="5" hidden="1">'[2]ePSM Medical Data Page'!$Z$35</definedName>
    <definedName name="Med_paid_encounter_spec_phys_curr" localSheetId="4" hidden="1">'[2]ePSM Medical Data Page'!$Z$35</definedName>
    <definedName name="Med_paid_encounter_spec_phys_curr" hidden="1">'[2]ePSM Medical Data Page'!$Z$35</definedName>
    <definedName name="Med_paid_encounter_spec_phys_prior" localSheetId="5" hidden="1">'[2]ePSM Medical Data Page'!$AC$35</definedName>
    <definedName name="Med_paid_encounter_spec_phys_prior" localSheetId="4" hidden="1">'[2]ePSM Medical Data Page'!$AC$35</definedName>
    <definedName name="Med_paid_encounter_spec_phys_prior" hidden="1">'[2]ePSM Medical Data Page'!$AC$35</definedName>
    <definedName name="Med_paid_other_curr" localSheetId="5" hidden="1">'[2]ePSM Medical Data Page'!$Z$41</definedName>
    <definedName name="Med_paid_other_curr" localSheetId="4" hidden="1">'[2]ePSM Medical Data Page'!$Z$41</definedName>
    <definedName name="Med_paid_other_curr" hidden="1">'[2]ePSM Medical Data Page'!$Z$41</definedName>
    <definedName name="Med_paid_other_prior" localSheetId="5" hidden="1">'[2]ePSM Medical Data Page'!$AC$41</definedName>
    <definedName name="Med_paid_other_prior" localSheetId="4" hidden="1">'[2]ePSM Medical Data Page'!$AC$41</definedName>
    <definedName name="Med_paid_other_prior" hidden="1">'[2]ePSM Medical Data Page'!$AC$41</definedName>
    <definedName name="Med_par_admit_count_curr" localSheetId="5" hidden="1">'[2]ePSM Medical Data Page'!$B$18</definedName>
    <definedName name="Med_par_admit_count_curr" localSheetId="4" hidden="1">'[2]ePSM Medical Data Page'!$B$18</definedName>
    <definedName name="Med_par_admit_count_curr" hidden="1">'[2]ePSM Medical Data Page'!$B$18</definedName>
    <definedName name="Med_par_admit_count_prior" localSheetId="5" hidden="1">'[2]ePSM Medical Data Page'!$E$18</definedName>
    <definedName name="Med_par_admit_count_prior" localSheetId="4" hidden="1">'[2]ePSM Medical Data Page'!$E$18</definedName>
    <definedName name="Med_par_admit_count_prior" hidden="1">'[2]ePSM Medical Data Page'!$E$18</definedName>
    <definedName name="Med_par_paid_amt_curr" localSheetId="5" hidden="1">'[2]ePSM Medical Data Page'!$B$21</definedName>
    <definedName name="Med_par_paid_amt_curr" localSheetId="4" hidden="1">'[2]ePSM Medical Data Page'!$B$21</definedName>
    <definedName name="Med_par_paid_amt_curr" hidden="1">'[2]ePSM Medical Data Page'!$B$21</definedName>
    <definedName name="Med_par_paid_amt_prior" localSheetId="5" hidden="1">'[2]ePSM Medical Data Page'!$E$21</definedName>
    <definedName name="Med_par_paid_amt_prior" localSheetId="4" hidden="1">'[2]ePSM Medical Data Page'!$E$21</definedName>
    <definedName name="Med_par_paid_amt_prior" hidden="1">'[2]ePSM Medical Data Page'!$E$21</definedName>
    <definedName name="Med_par_phys_office_visits_count_curr" localSheetId="5" hidden="1">'[2]ePSM Medical Data Page'!$B$19</definedName>
    <definedName name="Med_par_phys_office_visits_count_curr" localSheetId="4" hidden="1">'[2]ePSM Medical Data Page'!$B$19</definedName>
    <definedName name="Med_par_phys_office_visits_count_curr" hidden="1">'[2]ePSM Medical Data Page'!$B$19</definedName>
    <definedName name="Med_par_phys_office_visits_count_prior" localSheetId="5" hidden="1">'[2]ePSM Medical Data Page'!$E$19</definedName>
    <definedName name="Med_par_phys_office_visits_count_prior" localSheetId="4" hidden="1">'[2]ePSM Medical Data Page'!$E$19</definedName>
    <definedName name="Med_par_phys_office_visits_count_prior" hidden="1">'[2]ePSM Medical Data Page'!$E$19</definedName>
    <definedName name="Med_phys_discount_admin_savings_amt_curr" localSheetId="5" hidden="1">'[2]ePSM Medical Data Page'!$T$14</definedName>
    <definedName name="Med_phys_discount_admin_savings_amt_curr" localSheetId="4" hidden="1">'[2]ePSM Medical Data Page'!$T$14</definedName>
    <definedName name="Med_phys_discount_admin_savings_amt_curr" hidden="1">'[2]ePSM Medical Data Page'!$T$14</definedName>
    <definedName name="Med_phys_discount_admin_savings_amt_prior" localSheetId="5" hidden="1">'[2]ePSM Medical Data Page'!$W$14</definedName>
    <definedName name="Med_phys_discount_admin_savings_amt_prior" localSheetId="4" hidden="1">'[2]ePSM Medical Data Page'!$W$14</definedName>
    <definedName name="Med_phys_discount_admin_savings_amt_prior" hidden="1">'[2]ePSM Medical Data Page'!$W$14</definedName>
    <definedName name="Med_phys_discount_billed_amt_curr" localSheetId="5" hidden="1">'[2]ePSM Medical Data Page'!$T$13</definedName>
    <definedName name="Med_phys_discount_billed_amt_curr" localSheetId="4" hidden="1">'[2]ePSM Medical Data Page'!$T$13</definedName>
    <definedName name="Med_phys_discount_billed_amt_curr" hidden="1">'[2]ePSM Medical Data Page'!$T$13</definedName>
    <definedName name="Med_phys_discount_billed_amt_prior" localSheetId="5" hidden="1">'[2]ePSM Medical Data Page'!$W$13</definedName>
    <definedName name="Med_phys_discount_billed_amt_prior" localSheetId="4" hidden="1">'[2]ePSM Medical Data Page'!$W$13</definedName>
    <definedName name="Med_phys_discount_billed_amt_prior" hidden="1">'[2]ePSM Medical Data Page'!$W$13</definedName>
    <definedName name="Med_phys_office_visits_count_curr" localSheetId="5" hidden="1">'[2]ePSM Medical Data Page'!$B$20</definedName>
    <definedName name="Med_phys_office_visits_count_curr" localSheetId="4" hidden="1">'[2]ePSM Medical Data Page'!$B$20</definedName>
    <definedName name="Med_phys_office_visits_count_curr" hidden="1">'[2]ePSM Medical Data Page'!$B$20</definedName>
    <definedName name="Med_phys_office_visits_count_prior" localSheetId="5" hidden="1">'[2]ePSM Medical Data Page'!$E$20</definedName>
    <definedName name="Med_phys_office_visits_count_prior" localSheetId="4" hidden="1">'[2]ePSM Medical Data Page'!$E$20</definedName>
    <definedName name="Med_phys_office_visits_count_prior" hidden="1">'[2]ePSM Medical Data Page'!$E$20</definedName>
    <definedName name="Med_phys_par_negot_savings_amt_curr" localSheetId="5" hidden="1">'[2]ePSM Medical Data Page'!$T$12</definedName>
    <definedName name="Med_phys_par_negot_savings_amt_curr" localSheetId="4" hidden="1">'[2]ePSM Medical Data Page'!$T$12</definedName>
    <definedName name="Med_phys_par_negot_savings_amt_curr" hidden="1">'[2]ePSM Medical Data Page'!$T$12</definedName>
    <definedName name="Med_phys_par_negot_savings_amt_prior" localSheetId="5" hidden="1">'[2]ePSM Medical Data Page'!$W$12</definedName>
    <definedName name="Med_phys_par_negot_savings_amt_prior" localSheetId="4" hidden="1">'[2]ePSM Medical Data Page'!$W$12</definedName>
    <definedName name="Med_phys_par_negot_savings_amt_prior" hidden="1">'[2]ePSM Medical Data Page'!$W$12</definedName>
    <definedName name="Med_phys_par_r_c_savings_amt_curr" localSheetId="5" hidden="1">'[2]ePSM Medical Data Page'!$T$11</definedName>
    <definedName name="Med_phys_par_r_c_savings_amt_curr" localSheetId="4" hidden="1">'[2]ePSM Medical Data Page'!$T$11</definedName>
    <definedName name="Med_phys_par_r_c_savings_amt_curr" hidden="1">'[2]ePSM Medical Data Page'!$T$11</definedName>
    <definedName name="Med_phys_par_r_c_savings_amt_prior" localSheetId="5" hidden="1">'[2]ePSM Medical Data Page'!$W$11</definedName>
    <definedName name="Med_phys_par_r_c_savings_amt_prior" localSheetId="4" hidden="1">'[2]ePSM Medical Data Page'!$W$11</definedName>
    <definedName name="Med_phys_par_r_c_savings_amt_prior" hidden="1">'[2]ePSM Medical Data Page'!$W$11</definedName>
    <definedName name="Med_surgery_count_curr" localSheetId="5" hidden="1">'[2]ePSM Medical Data Page'!$B$8</definedName>
    <definedName name="Med_surgery_count_curr" localSheetId="4" hidden="1">'[2]ePSM Medical Data Page'!$B$8</definedName>
    <definedName name="Med_surgery_count_curr" hidden="1">'[2]ePSM Medical Data Page'!$B$8</definedName>
    <definedName name="Med_surgery_count_prior" localSheetId="5" hidden="1">'[2]ePSM Medical Data Page'!$E$8</definedName>
    <definedName name="Med_surgery_count_prior" localSheetId="4" hidden="1">'[2]ePSM Medical Data Page'!$E$8</definedName>
    <definedName name="Med_surgery_count_prior" hidden="1">'[2]ePSM Medical Data Page'!$E$8</definedName>
    <definedName name="Med_total_billed_network_curr" localSheetId="5" hidden="1">'[2]ePSM Medical Data Page'!$T$9</definedName>
    <definedName name="Med_total_billed_network_curr" localSheetId="4" hidden="1">'[2]ePSM Medical Data Page'!$T$9</definedName>
    <definedName name="Med_total_billed_network_curr" hidden="1">'[2]ePSM Medical Data Page'!$T$9</definedName>
    <definedName name="Med_total_billed_network_prior" localSheetId="5" hidden="1">'[2]ePSM Medical Data Page'!$W$9</definedName>
    <definedName name="Med_total_billed_network_prior" localSheetId="4" hidden="1">'[2]ePSM Medical Data Page'!$W$9</definedName>
    <definedName name="Med_total_billed_network_prior" hidden="1">'[2]ePSM Medical Data Page'!$W$9</definedName>
    <definedName name="Med_total_network_discount_curr" localSheetId="5" hidden="1">'[2]ePSM Medical Data Page'!$T$10</definedName>
    <definedName name="Med_total_network_discount_curr" localSheetId="4" hidden="1">'[2]ePSM Medical Data Page'!$T$10</definedName>
    <definedName name="Med_total_network_discount_curr" hidden="1">'[2]ePSM Medical Data Page'!$T$10</definedName>
    <definedName name="Med_total_network_discount_prior" localSheetId="5" hidden="1">'[2]ePSM Medical Data Page'!$W$10</definedName>
    <definedName name="Med_total_network_discount_prior" localSheetId="4" hidden="1">'[2]ePSM Medical Data Page'!$W$10</definedName>
    <definedName name="Med_total_network_discount_prior" hidden="1">'[2]ePSM Medical Data Page'!$W$10</definedName>
    <definedName name="Med_total_par_negot_savings_amt_curr" localSheetId="5" hidden="1">'[2]ePSM Medical Data Page'!$T$16</definedName>
    <definedName name="Med_total_par_negot_savings_amt_curr" localSheetId="4" hidden="1">'[2]ePSM Medical Data Page'!$T$16</definedName>
    <definedName name="Med_total_par_negot_savings_amt_curr" hidden="1">'[2]ePSM Medical Data Page'!$T$16</definedName>
    <definedName name="Med_total_par_negot_savings_amt_prior" localSheetId="5" hidden="1">'[2]ePSM Medical Data Page'!$W$16</definedName>
    <definedName name="Med_total_par_negot_savings_amt_prior" localSheetId="4" hidden="1">'[2]ePSM Medical Data Page'!$W$16</definedName>
    <definedName name="Med_total_par_negot_savings_amt_prior" hidden="1">'[2]ePSM Medical Data Page'!$W$16</definedName>
    <definedName name="Med_total_par_r_c_savings_amt_curr" localSheetId="5" hidden="1">'[2]ePSM Medical Data Page'!$T$15</definedName>
    <definedName name="Med_total_par_r_c_savings_amt_curr" localSheetId="4" hidden="1">'[2]ePSM Medical Data Page'!$T$15</definedName>
    <definedName name="Med_total_par_r_c_savings_amt_curr" hidden="1">'[2]ePSM Medical Data Page'!$T$15</definedName>
    <definedName name="Med_total_par_r_c_savings_amt_prior" localSheetId="5" hidden="1">'[2]ePSM Medical Data Page'!$W$15</definedName>
    <definedName name="Med_total_par_r_c_savings_amt_prior" localSheetId="4" hidden="1">'[2]ePSM Medical Data Page'!$W$15</definedName>
    <definedName name="Med_total_par_r_c_savings_amt_prior" hidden="1">'[2]ePSM Medical Data Page'!$W$15</definedName>
    <definedName name="Med_unknown_mem_0_19_curr" localSheetId="5" hidden="1">'[2]ePSM Member Data Page'!$B$14</definedName>
    <definedName name="Med_unknown_mem_0_19_curr" localSheetId="4" hidden="1">'[2]ePSM Member Data Page'!$B$14</definedName>
    <definedName name="Med_unknown_mem_0_19_curr" hidden="1">'[2]ePSM Member Data Page'!$B$14</definedName>
    <definedName name="Med_unknown_mem_0_19_prior" localSheetId="5" hidden="1">'[2]ePSM Member Data Page'!$F$14</definedName>
    <definedName name="Med_unknown_mem_0_19_prior" localSheetId="4" hidden="1">'[2]ePSM Member Data Page'!$F$14</definedName>
    <definedName name="Med_unknown_mem_0_19_prior" hidden="1">'[2]ePSM Member Data Page'!$F$14</definedName>
    <definedName name="Med_unknown_mem_20_44_curr" localSheetId="5" hidden="1">'[2]ePSM Member Data Page'!$B$15</definedName>
    <definedName name="Med_unknown_mem_20_44_curr" localSheetId="4" hidden="1">'[2]ePSM Member Data Page'!$B$15</definedName>
    <definedName name="Med_unknown_mem_20_44_curr" hidden="1">'[2]ePSM Member Data Page'!$B$15</definedName>
    <definedName name="Med_unknown_mem_20_44_prior" localSheetId="5" hidden="1">'[2]ePSM Member Data Page'!$F$15</definedName>
    <definedName name="Med_unknown_mem_20_44_prior" localSheetId="4" hidden="1">'[2]ePSM Member Data Page'!$F$15</definedName>
    <definedName name="Med_unknown_mem_20_44_prior" hidden="1">'[2]ePSM Member Data Page'!$F$15</definedName>
    <definedName name="Med_unknown_mem_45_64_curr" localSheetId="5" hidden="1">'[2]ePSM Member Data Page'!$B$16</definedName>
    <definedName name="Med_unknown_mem_45_64_curr" localSheetId="4" hidden="1">'[2]ePSM Member Data Page'!$B$16</definedName>
    <definedName name="Med_unknown_mem_45_64_curr" hidden="1">'[2]ePSM Member Data Page'!$B$16</definedName>
    <definedName name="Med_unknown_mem_45_64_prior" localSheetId="5" hidden="1">'[2]ePSM Member Data Page'!$F$16</definedName>
    <definedName name="Med_unknown_mem_45_64_prior" localSheetId="4" hidden="1">'[2]ePSM Member Data Page'!$F$16</definedName>
    <definedName name="Med_unknown_mem_45_64_prior" hidden="1">'[2]ePSM Member Data Page'!$F$16</definedName>
    <definedName name="Med_unknown_mem_65_over_curr" localSheetId="5" hidden="1">'[2]ePSM Member Data Page'!$B$17</definedName>
    <definedName name="Med_unknown_mem_65_over_curr" localSheetId="4" hidden="1">'[2]ePSM Member Data Page'!$B$17</definedName>
    <definedName name="Med_unknown_mem_65_over_curr" hidden="1">'[2]ePSM Member Data Page'!$B$17</definedName>
    <definedName name="Med_unknown_mem_65_over_prior" localSheetId="5" hidden="1">'[2]ePSM Member Data Page'!$F$17</definedName>
    <definedName name="Med_unknown_mem_65_over_prior" localSheetId="4" hidden="1">'[2]ePSM Member Data Page'!$F$17</definedName>
    <definedName name="Med_unknown_mem_65_over_prior" hidden="1">'[2]ePSM Member Data Page'!$F$17</definedName>
    <definedName name="Med_unknown_members_curr" localSheetId="5" hidden="1">'[2]ePSM Member Data Page'!$B$18</definedName>
    <definedName name="Med_unknown_members_curr" localSheetId="4" hidden="1">'[2]ePSM Member Data Page'!$B$18</definedName>
    <definedName name="Med_unknown_members_curr" hidden="1">'[2]ePSM Member Data Page'!$B$18</definedName>
    <definedName name="Med_unknown_members_prior" localSheetId="5" hidden="1">'[2]ePSM Member Data Page'!$F$18</definedName>
    <definedName name="Med_unknown_members_prior" localSheetId="4" hidden="1">'[2]ePSM Member Data Page'!$F$18</definedName>
    <definedName name="Med_unknown_members_prior" hidden="1">'[2]ePSM Member Data Page'!$F$18</definedName>
    <definedName name="Medical_Catastrophic_Current_Range" localSheetId="5" hidden="1">'[2]Med Cat - Curr page'!$C$7:$V$45</definedName>
    <definedName name="Medical_Catastrophic_Current_Range" localSheetId="4" hidden="1">'[2]Med Cat - Curr page'!$C$7:$V$45</definedName>
    <definedName name="Medical_Catastrophic_Current_Range" hidden="1">'[2]Med Cat - Curr page'!$C$7:$V$45</definedName>
    <definedName name="Medical_Catastrophic_Prior_Range" localSheetId="5" hidden="1">'[2]Med Cat - Prior page'!$C$7:$V$37</definedName>
    <definedName name="Medical_Catastrophic_Prior_Range" localSheetId="4" hidden="1">'[2]Med Cat - Prior page'!$C$7:$V$37</definedName>
    <definedName name="Medical_Catastrophic_Prior_Range" hidden="1">'[2]Med Cat - Prior page'!$C$7:$V$37</definedName>
    <definedName name="medical_sort1" localSheetId="5" hidden="1">'[2]Data Availability page'!$U$9:$V$12</definedName>
    <definedName name="medical_sort1" localSheetId="4" hidden="1">'[2]Data Availability page'!$U$9:$V$12</definedName>
    <definedName name="medical_sort1" hidden="1">'[2]Data Availability page'!$U$9:$V$12</definedName>
    <definedName name="medical_sort2" localSheetId="5" hidden="1">'[2]Data Availability page'!$U$14:$V$17</definedName>
    <definedName name="medical_sort2" localSheetId="4" hidden="1">'[2]Data Availability page'!$U$14:$V$17</definedName>
    <definedName name="medical_sort2" hidden="1">'[2]Data Availability page'!$U$14:$V$17</definedName>
    <definedName name="medical_sort3" localSheetId="5" hidden="1">'[2]Data Availability page'!$U$19:$V$22</definedName>
    <definedName name="medical_sort3" localSheetId="4" hidden="1">'[2]Data Availability page'!$U$19:$V$22</definedName>
    <definedName name="medical_sort3" hidden="1">'[2]Data Availability page'!$U$19:$V$22</definedName>
    <definedName name="medical_sort4" localSheetId="5" hidden="1">'[2]Data Availability page'!$U$24:$V$27</definedName>
    <definedName name="medical_sort4" localSheetId="4" hidden="1">'[2]Data Availability page'!$U$24:$V$27</definedName>
    <definedName name="medical_sort4" hidden="1">'[2]Data Availability page'!$U$24:$V$27</definedName>
    <definedName name="medical_sort5" localSheetId="5" hidden="1">'[2]Data Availability page'!$U$29:$V$31</definedName>
    <definedName name="medical_sort5" localSheetId="4" hidden="1">'[2]Data Availability page'!$U$29:$V$31</definedName>
    <definedName name="medical_sort5" hidden="1">'[2]Data Availability page'!$U$29:$V$31</definedName>
    <definedName name="medical_sorta" localSheetId="5" hidden="1">'[2]Data Availability page'!$X$9</definedName>
    <definedName name="medical_sorta" localSheetId="4" hidden="1">'[2]Data Availability page'!$X$9</definedName>
    <definedName name="medical_sorta" hidden="1">'[2]Data Availability page'!$X$9</definedName>
    <definedName name="medical_sortb" localSheetId="5" hidden="1">'[2]Data Availability page'!$X$14</definedName>
    <definedName name="medical_sortb" localSheetId="4" hidden="1">'[2]Data Availability page'!$X$14</definedName>
    <definedName name="medical_sortb" hidden="1">'[2]Data Availability page'!$X$14</definedName>
    <definedName name="medical_sortc" localSheetId="5" hidden="1">'[2]Data Availability page'!$X$19</definedName>
    <definedName name="medical_sortc" localSheetId="4" hidden="1">'[2]Data Availability page'!$X$19</definedName>
    <definedName name="medical_sortc" hidden="1">'[2]Data Availability page'!$X$19</definedName>
    <definedName name="medical_sortd" localSheetId="5" hidden="1">'[2]Data Availability page'!$X$24</definedName>
    <definedName name="medical_sortd" localSheetId="4" hidden="1">'[2]Data Availability page'!$X$24</definedName>
    <definedName name="medical_sortd" hidden="1">'[2]Data Availability page'!$X$24</definedName>
    <definedName name="medical_sorte" localSheetId="5" hidden="1">'[2]Data Availability page'!$X$29</definedName>
    <definedName name="medical_sorte" localSheetId="4" hidden="1">'[2]Data Availability page'!$X$29</definedName>
    <definedName name="medical_sorte" hidden="1">'[2]Data Availability page'!$X$29</definedName>
    <definedName name="MedicalIndemnityProduct" localSheetId="5" hidden="1">'[2]ePSM Fund Code'!$K$7</definedName>
    <definedName name="MedicalIndemnityProduct" localSheetId="4" hidden="1">'[2]ePSM Fund Code'!$K$7</definedName>
    <definedName name="MedicalIndemnityProduct" hidden="1">'[2]ePSM Fund Code'!$K$7</definedName>
    <definedName name="mod_claims_curr" localSheetId="5" hidden="1">'[2]ePSM RxClaim Data Page'!$B$33</definedName>
    <definedName name="mod_claims_curr" localSheetId="4" hidden="1">'[2]ePSM RxClaim Data Page'!$B$33</definedName>
    <definedName name="mod_claims_curr" hidden="1">'[2]ePSM RxClaim Data Page'!$B$33</definedName>
    <definedName name="mod_claims_prior" localSheetId="5" hidden="1">'[2]ePSM RxClaim Data Page'!$E$33</definedName>
    <definedName name="mod_claims_prior" localSheetId="4" hidden="1">'[2]ePSM RxClaim Data Page'!$E$33</definedName>
    <definedName name="mod_claims_prior" hidden="1">'[2]ePSM RxClaim Data Page'!$E$33</definedName>
    <definedName name="mod_copay_amt_curr" localSheetId="5" hidden="1">'[2]ePSM RxClaim Data Page'!$B$42</definedName>
    <definedName name="mod_copay_amt_curr" localSheetId="4" hidden="1">'[2]ePSM RxClaim Data Page'!$B$42</definedName>
    <definedName name="mod_copay_amt_curr" hidden="1">'[2]ePSM RxClaim Data Page'!$B$42</definedName>
    <definedName name="mod_copay_amt_prior" localSheetId="5" hidden="1">'[2]ePSM RxClaim Data Page'!$E$42</definedName>
    <definedName name="mod_copay_amt_prior" localSheetId="4" hidden="1">'[2]ePSM RxClaim Data Page'!$E$42</definedName>
    <definedName name="mod_copay_amt_prior" hidden="1">'[2]ePSM RxClaim Data Page'!$E$42</definedName>
    <definedName name="mod_paid_amt_curr" localSheetId="5" hidden="1">'[2]ePSM RxClaim Data Page'!$B$35</definedName>
    <definedName name="mod_paid_amt_curr" localSheetId="4" hidden="1">'[2]ePSM RxClaim Data Page'!$B$35</definedName>
    <definedName name="mod_paid_amt_curr" hidden="1">'[2]ePSM RxClaim Data Page'!$B$35</definedName>
    <definedName name="mod_paid_amt_prior" localSheetId="5" hidden="1">'[2]ePSM RxClaim Data Page'!$E$35</definedName>
    <definedName name="mod_paid_amt_prior" localSheetId="4" hidden="1">'[2]ePSM RxClaim Data Page'!$E$35</definedName>
    <definedName name="mod_paid_amt_prior" hidden="1">'[2]ePSM RxClaim Data Page'!$E$35</definedName>
    <definedName name="mod_plan_paid_amt_curr" localSheetId="5" hidden="1">'[2]ePSM RxClaim Data Page'!$B$43</definedName>
    <definedName name="mod_plan_paid_amt_curr" localSheetId="4" hidden="1">'[2]ePSM RxClaim Data Page'!$B$43</definedName>
    <definedName name="mod_plan_paid_amt_curr" hidden="1">'[2]ePSM RxClaim Data Page'!$B$43</definedName>
    <definedName name="mod_plan_paid_amt_prior" localSheetId="5" hidden="1">'[2]ePSM RxClaim Data Page'!$E$43</definedName>
    <definedName name="mod_plan_paid_amt_prior" localSheetId="4" hidden="1">'[2]ePSM RxClaim Data Page'!$E$43</definedName>
    <definedName name="mod_plan_paid_amt_prior" hidden="1">'[2]ePSM RxClaim Data Page'!$E$43</definedName>
    <definedName name="multisource_util_curr" localSheetId="5" hidden="1">'[2]ePSM RxClaim Data Page'!$B$82</definedName>
    <definedName name="multisource_util_curr" localSheetId="4" hidden="1">'[2]ePSM RxClaim Data Page'!$B$82</definedName>
    <definedName name="multisource_util_curr" hidden="1">'[2]ePSM RxClaim Data Page'!$B$82</definedName>
    <definedName name="multisource_util_prior" localSheetId="5" hidden="1">'[2]ePSM RxClaim Data Page'!$E$82</definedName>
    <definedName name="multisource_util_prior" localSheetId="4" hidden="1">'[2]ePSM RxClaim Data Page'!$E$82</definedName>
    <definedName name="multisource_util_prior" hidden="1">'[2]ePSM RxClaim Data Page'!$E$82</definedName>
    <definedName name="Nicknames" localSheetId="5" hidden="1">[4]Weekly!$A:$A</definedName>
    <definedName name="Nicknames" localSheetId="4" hidden="1">[4]Weekly!$A:$A</definedName>
    <definedName name="Nicknames" hidden="1">[4]Weekly!$A:$A</definedName>
    <definedName name="NO_BOB_Data" localSheetId="5" hidden="1">'[2]ePSM BOB Data Page'!$A$3</definedName>
    <definedName name="NO_BOB_Data" localSheetId="4" hidden="1">'[2]ePSM BOB Data Page'!$A$3</definedName>
    <definedName name="NO_BOB_Data" hidden="1">'[2]ePSM BOB Data Page'!$A$3</definedName>
    <definedName name="NO_Member_Data" localSheetId="5" hidden="1">'[2]ePSM Member Data Page'!$B$23</definedName>
    <definedName name="NO_Member_Data" localSheetId="4" hidden="1">'[2]ePSM Member Data Page'!$B$23</definedName>
    <definedName name="NO_Member_Data" hidden="1">'[2]ePSM Member Data Page'!$B$23</definedName>
    <definedName name="NO_Member_Dental_Data" localSheetId="5" hidden="1">'[2]ePSM Member Data Page'!$O$23</definedName>
    <definedName name="NO_Member_Dental_Data" localSheetId="4" hidden="1">'[2]ePSM Member Data Page'!$O$23</definedName>
    <definedName name="NO_Member_Dental_Data" hidden="1">'[2]ePSM Member Data Page'!$O$23</definedName>
    <definedName name="NONAexcelMedicalProduct" localSheetId="5" hidden="1">'[2]ePSM Fund Code'!$R$7</definedName>
    <definedName name="NONAexcelMedicalProduct" localSheetId="4" hidden="1">'[2]ePSM Fund Code'!$R$7</definedName>
    <definedName name="NONAexcelMedicalProduct" hidden="1">'[2]ePSM Fund Code'!$R$7</definedName>
    <definedName name="NONAHFMedicalProduct" localSheetId="5" hidden="1">'[2]ePSM Fund Code'!$N$7</definedName>
    <definedName name="NONAHFMedicalProduct" localSheetId="4" hidden="1">'[2]ePSM Fund Code'!$N$7</definedName>
    <definedName name="NONAHFMedicalProduct" hidden="1">'[2]ePSM Fund Code'!$N$7</definedName>
    <definedName name="NONAHFRxMedicalProduct" localSheetId="5" hidden="1">'[2]ePSM Fund Code'!$P$7</definedName>
    <definedName name="NONAHFRxMedicalProduct" localSheetId="4" hidden="1">'[2]ePSM Fund Code'!$P$7</definedName>
    <definedName name="NONAHFRxMedicalProduct" hidden="1">'[2]ePSM Fund Code'!$P$7</definedName>
    <definedName name="num_brand_claims_curr" localSheetId="5" hidden="1">'[2]ePSM RxClaim Data Page'!$B$11</definedName>
    <definedName name="num_brand_claims_curr" localSheetId="4" hidden="1">'[2]ePSM RxClaim Data Page'!$B$11</definedName>
    <definedName name="num_brand_claims_curr" hidden="1">'[2]ePSM RxClaim Data Page'!$B$11</definedName>
    <definedName name="num_brand_claims_prior" localSheetId="5" hidden="1">'[2]ePSM RxClaim Data Page'!$E$11</definedName>
    <definedName name="num_brand_claims_prior" localSheetId="4" hidden="1">'[2]ePSM RxClaim Data Page'!$E$11</definedName>
    <definedName name="num_brand_claims_prior" hidden="1">'[2]ePSM RxClaim Data Page'!$E$11</definedName>
    <definedName name="num_brand_multisource_claims_curr" localSheetId="5" hidden="1">'[2]ePSM RxClaim Data Page'!$B$84</definedName>
    <definedName name="num_brand_multisource_claims_curr" localSheetId="4" hidden="1">'[2]ePSM RxClaim Data Page'!$B$84</definedName>
    <definedName name="num_brand_multisource_claims_curr" hidden="1">'[2]ePSM RxClaim Data Page'!$B$84</definedName>
    <definedName name="num_brand_multisource_claims_prior" localSheetId="5" hidden="1">'[2]ePSM RxClaim Data Page'!$E$84</definedName>
    <definedName name="num_brand_multisource_claims_prior" localSheetId="4" hidden="1">'[2]ePSM RxClaim Data Page'!$E$84</definedName>
    <definedName name="num_brand_multisource_claims_prior" hidden="1">'[2]ePSM RxClaim Data Page'!$E$84</definedName>
    <definedName name="num_brand_singlesource_claims_curr" localSheetId="5" hidden="1">'[2]ePSM RxClaim Data Page'!$B$83</definedName>
    <definedName name="num_brand_singlesource_claims_curr" localSheetId="4" hidden="1">'[2]ePSM RxClaim Data Page'!$B$83</definedName>
    <definedName name="num_brand_singlesource_claims_curr" hidden="1">'[2]ePSM RxClaim Data Page'!$B$83</definedName>
    <definedName name="num_brand_singlesource_claims_prior" localSheetId="5" hidden="1">'[2]ePSM RxClaim Data Page'!$E$83</definedName>
    <definedName name="num_brand_singlesource_claims_prior" localSheetId="4" hidden="1">'[2]ePSM RxClaim Data Page'!$E$83</definedName>
    <definedName name="num_brand_singlesource_claims_prior" hidden="1">'[2]ePSM RxClaim Data Page'!$E$83</definedName>
    <definedName name="num_claims_class_A_curr" localSheetId="5" hidden="1">'[2]ePSM RxClaim Data Page'!$H$5</definedName>
    <definedName name="num_claims_class_A_curr" localSheetId="4" hidden="1">'[2]ePSM RxClaim Data Page'!$H$5</definedName>
    <definedName name="num_claims_class_A_curr" hidden="1">'[2]ePSM RxClaim Data Page'!$H$5</definedName>
    <definedName name="num_claims_class_A_prior" localSheetId="5" hidden="1">'[2]ePSM RxClaim Data Page'!$K$5</definedName>
    <definedName name="num_claims_class_A_prior" localSheetId="4" hidden="1">'[2]ePSM RxClaim Data Page'!$K$5</definedName>
    <definedName name="num_claims_class_A_prior" hidden="1">'[2]ePSM RxClaim Data Page'!$K$5</definedName>
    <definedName name="num_claims_class_B_curr" localSheetId="5" hidden="1">'[2]ePSM RxClaim Data Page'!$H$9</definedName>
    <definedName name="num_claims_class_B_curr" localSheetId="4" hidden="1">'[2]ePSM RxClaim Data Page'!$H$9</definedName>
    <definedName name="num_claims_class_B_curr" hidden="1">'[2]ePSM RxClaim Data Page'!$H$9</definedName>
    <definedName name="num_claims_class_B_prior" localSheetId="5" hidden="1">'[2]ePSM RxClaim Data Page'!$K$9</definedName>
    <definedName name="num_claims_class_B_prior" localSheetId="4" hidden="1">'[2]ePSM RxClaim Data Page'!$K$9</definedName>
    <definedName name="num_claims_class_B_prior" hidden="1">'[2]ePSM RxClaim Data Page'!$K$9</definedName>
    <definedName name="num_claims_class_C_curr" localSheetId="5" hidden="1">'[2]ePSM RxClaim Data Page'!$H$13</definedName>
    <definedName name="num_claims_class_C_curr" localSheetId="4" hidden="1">'[2]ePSM RxClaim Data Page'!$H$13</definedName>
    <definedName name="num_claims_class_C_curr" hidden="1">'[2]ePSM RxClaim Data Page'!$H$13</definedName>
    <definedName name="num_claims_class_C_prior" localSheetId="5" hidden="1">'[2]ePSM RxClaim Data Page'!$K$13</definedName>
    <definedName name="num_claims_class_C_prior" localSheetId="4" hidden="1">'[2]ePSM RxClaim Data Page'!$K$13</definedName>
    <definedName name="num_claims_class_C_prior" hidden="1">'[2]ePSM RxClaim Data Page'!$K$13</definedName>
    <definedName name="num_claims_class_D_curr" localSheetId="5" hidden="1">'[2]ePSM RxClaim Data Page'!$H$17</definedName>
    <definedName name="num_claims_class_D_curr" localSheetId="4" hidden="1">'[2]ePSM RxClaim Data Page'!$H$17</definedName>
    <definedName name="num_claims_class_D_curr" hidden="1">'[2]ePSM RxClaim Data Page'!$H$17</definedName>
    <definedName name="num_claims_class_D_prior" localSheetId="5" hidden="1">'[2]ePSM RxClaim Data Page'!$K$17</definedName>
    <definedName name="num_claims_class_D_prior" localSheetId="4" hidden="1">'[2]ePSM RxClaim Data Page'!$K$17</definedName>
    <definedName name="num_claims_class_D_prior" hidden="1">'[2]ePSM RxClaim Data Page'!$K$17</definedName>
    <definedName name="num_claims_class_E_curr" localSheetId="5" hidden="1">'[2]ePSM RxClaim Data Page'!$H$21</definedName>
    <definedName name="num_claims_class_E_curr" localSheetId="4" hidden="1">'[2]ePSM RxClaim Data Page'!$H$21</definedName>
    <definedName name="num_claims_class_E_curr" hidden="1">'[2]ePSM RxClaim Data Page'!$H$21</definedName>
    <definedName name="num_claims_class_E_prior" localSheetId="5" hidden="1">'[2]ePSM RxClaim Data Page'!$K$21</definedName>
    <definedName name="num_claims_class_E_prior" localSheetId="4" hidden="1">'[2]ePSM RxClaim Data Page'!$K$21</definedName>
    <definedName name="num_claims_class_E_prior" hidden="1">'[2]ePSM RxClaim Data Page'!$K$21</definedName>
    <definedName name="num_claims_class_F_curr" localSheetId="5" hidden="1">'[2]ePSM RxClaim Data Page'!$H$25</definedName>
    <definedName name="num_claims_class_F_curr" localSheetId="4" hidden="1">'[2]ePSM RxClaim Data Page'!$H$25</definedName>
    <definedName name="num_claims_class_F_curr" hidden="1">'[2]ePSM RxClaim Data Page'!$H$25</definedName>
    <definedName name="num_claims_class_F_prior" localSheetId="5" hidden="1">'[2]ePSM RxClaim Data Page'!$K$25</definedName>
    <definedName name="num_claims_class_F_prior" localSheetId="4" hidden="1">'[2]ePSM RxClaim Data Page'!$K$25</definedName>
    <definedName name="num_claims_class_F_prior" hidden="1">'[2]ePSM RxClaim Data Page'!$K$25</definedName>
    <definedName name="num_claims_class_G_curr" localSheetId="5" hidden="1">'[2]ePSM RxClaim Data Page'!$H$29</definedName>
    <definedName name="num_claims_class_G_curr" localSheetId="4" hidden="1">'[2]ePSM RxClaim Data Page'!$H$29</definedName>
    <definedName name="num_claims_class_G_curr" hidden="1">'[2]ePSM RxClaim Data Page'!$H$29</definedName>
    <definedName name="num_claims_class_G_prior" localSheetId="5" hidden="1">'[2]ePSM RxClaim Data Page'!$K$29</definedName>
    <definedName name="num_claims_class_G_prior" localSheetId="4" hidden="1">'[2]ePSM RxClaim Data Page'!$K$29</definedName>
    <definedName name="num_claims_class_G_prior" hidden="1">'[2]ePSM RxClaim Data Page'!$K$29</definedName>
    <definedName name="num_claims_class_H_curr" localSheetId="5" hidden="1">'[2]ePSM RxClaim Data Page'!$H$33</definedName>
    <definedName name="num_claims_class_H_curr" localSheetId="4" hidden="1">'[2]ePSM RxClaim Data Page'!$H$33</definedName>
    <definedName name="num_claims_class_H_curr" hidden="1">'[2]ePSM RxClaim Data Page'!$H$33</definedName>
    <definedName name="num_claims_class_H_prior" localSheetId="5" hidden="1">'[2]ePSM RxClaim Data Page'!$K$33</definedName>
    <definedName name="num_claims_class_H_prior" localSheetId="4" hidden="1">'[2]ePSM RxClaim Data Page'!$K$33</definedName>
    <definedName name="num_claims_class_H_prior" hidden="1">'[2]ePSM RxClaim Data Page'!$K$33</definedName>
    <definedName name="num_claims_class_I_curr" localSheetId="5" hidden="1">'[2]ePSM RxClaim Data Page'!$H$37</definedName>
    <definedName name="num_claims_class_I_curr" localSheetId="4" hidden="1">'[2]ePSM RxClaim Data Page'!$H$37</definedName>
    <definedName name="num_claims_class_I_curr" hidden="1">'[2]ePSM RxClaim Data Page'!$H$37</definedName>
    <definedName name="num_claims_class_I_prior" localSheetId="5" hidden="1">'[2]ePSM RxClaim Data Page'!$K$37</definedName>
    <definedName name="num_claims_class_I_prior" localSheetId="4" hidden="1">'[2]ePSM RxClaim Data Page'!$K$37</definedName>
    <definedName name="num_claims_class_I_prior" hidden="1">'[2]ePSM RxClaim Data Page'!$K$37</definedName>
    <definedName name="num_claims_class_J_curr" localSheetId="5" hidden="1">'[2]ePSM RxClaim Data Page'!$H$41</definedName>
    <definedName name="num_claims_class_J_curr" localSheetId="4" hidden="1">'[2]ePSM RxClaim Data Page'!$H$41</definedName>
    <definedName name="num_claims_class_J_curr" hidden="1">'[2]ePSM RxClaim Data Page'!$H$41</definedName>
    <definedName name="num_claims_class_J_prior" localSheetId="5" hidden="1">'[2]ePSM RxClaim Data Page'!$K$41</definedName>
    <definedName name="num_claims_class_J_prior" localSheetId="4" hidden="1">'[2]ePSM RxClaim Data Page'!$K$41</definedName>
    <definedName name="num_claims_class_J_prior" hidden="1">'[2]ePSM RxClaim Data Page'!$K$41</definedName>
    <definedName name="num_claims_class_K_curr" localSheetId="5" hidden="1">'[2]ePSM RxClaim Data Page'!$H$45</definedName>
    <definedName name="num_claims_class_K_curr" localSheetId="4" hidden="1">'[2]ePSM RxClaim Data Page'!$H$45</definedName>
    <definedName name="num_claims_class_K_curr" hidden="1">'[2]ePSM RxClaim Data Page'!$H$45</definedName>
    <definedName name="num_claims_class_K_prior" localSheetId="5" hidden="1">'[2]ePSM RxClaim Data Page'!$K$45</definedName>
    <definedName name="num_claims_class_K_prior" localSheetId="4" hidden="1">'[2]ePSM RxClaim Data Page'!$K$45</definedName>
    <definedName name="num_claims_class_K_prior" hidden="1">'[2]ePSM RxClaim Data Page'!$K$45</definedName>
    <definedName name="num_claims_class_L_curr" localSheetId="5" hidden="1">'[2]ePSM RxClaim Data Page'!$H$49</definedName>
    <definedName name="num_claims_class_L_curr" localSheetId="4" hidden="1">'[2]ePSM RxClaim Data Page'!$H$49</definedName>
    <definedName name="num_claims_class_L_curr" hidden="1">'[2]ePSM RxClaim Data Page'!$H$49</definedName>
    <definedName name="num_claims_class_L_prior" localSheetId="5" hidden="1">'[2]ePSM RxClaim Data Page'!$K$49</definedName>
    <definedName name="num_claims_class_L_prior" localSheetId="4" hidden="1">'[2]ePSM RxClaim Data Page'!$K$49</definedName>
    <definedName name="num_claims_class_L_prior" hidden="1">'[2]ePSM RxClaim Data Page'!$K$49</definedName>
    <definedName name="num_claims_class_M_curr" localSheetId="5" hidden="1">'[2]ePSM RxClaim Data Page'!$H$53</definedName>
    <definedName name="num_claims_class_M_curr" localSheetId="4" hidden="1">'[2]ePSM RxClaim Data Page'!$H$53</definedName>
    <definedName name="num_claims_class_M_curr" hidden="1">'[2]ePSM RxClaim Data Page'!$H$53</definedName>
    <definedName name="num_claims_class_M_prior" localSheetId="5" hidden="1">'[2]ePSM RxClaim Data Page'!$K$53</definedName>
    <definedName name="num_claims_class_M_prior" localSheetId="4" hidden="1">'[2]ePSM RxClaim Data Page'!$K$53</definedName>
    <definedName name="num_claims_class_M_prior" hidden="1">'[2]ePSM RxClaim Data Page'!$K$53</definedName>
    <definedName name="num_claims_class_N_curr" localSheetId="5" hidden="1">'[2]ePSM RxClaim Data Page'!$H$57</definedName>
    <definedName name="num_claims_class_N_curr" localSheetId="4" hidden="1">'[2]ePSM RxClaim Data Page'!$H$57</definedName>
    <definedName name="num_claims_class_N_curr" hidden="1">'[2]ePSM RxClaim Data Page'!$H$57</definedName>
    <definedName name="num_claims_class_N_prior" localSheetId="5" hidden="1">'[2]ePSM RxClaim Data Page'!$K$57</definedName>
    <definedName name="num_claims_class_N_prior" localSheetId="4" hidden="1">'[2]ePSM RxClaim Data Page'!$K$57</definedName>
    <definedName name="num_claims_class_N_prior" hidden="1">'[2]ePSM RxClaim Data Page'!$K$57</definedName>
    <definedName name="num_claims_class_O_curr" localSheetId="5" hidden="1">'[2]ePSM RxClaim Data Page'!$H$61</definedName>
    <definedName name="num_claims_class_O_curr" localSheetId="4" hidden="1">'[2]ePSM RxClaim Data Page'!$H$61</definedName>
    <definedName name="num_claims_class_O_curr" hidden="1">'[2]ePSM RxClaim Data Page'!$H$61</definedName>
    <definedName name="num_claims_class_O_prior" localSheetId="5" hidden="1">'[2]ePSM RxClaim Data Page'!$K$61</definedName>
    <definedName name="num_claims_class_O_prior" localSheetId="4" hidden="1">'[2]ePSM RxClaim Data Page'!$K$61</definedName>
    <definedName name="num_claims_class_O_prior" hidden="1">'[2]ePSM RxClaim Data Page'!$K$61</definedName>
    <definedName name="num_claims_class_OTHER_curr" localSheetId="5" hidden="1">'[2]ePSM RxClaim Data Page'!$H$77</definedName>
    <definedName name="num_claims_class_OTHER_curr" localSheetId="4" hidden="1">'[2]ePSM RxClaim Data Page'!$H$77</definedName>
    <definedName name="num_claims_class_OTHER_curr" hidden="1">'[2]ePSM RxClaim Data Page'!$H$77</definedName>
    <definedName name="num_claims_class_OTHER_prior" localSheetId="5" hidden="1">'[2]ePSM RxClaim Data Page'!$K$77</definedName>
    <definedName name="num_claims_class_OTHER_prior" localSheetId="4" hidden="1">'[2]ePSM RxClaim Data Page'!$K$77</definedName>
    <definedName name="num_claims_class_OTHER_prior" hidden="1">'[2]ePSM RxClaim Data Page'!$K$77</definedName>
    <definedName name="num_claims_class_P_curr" localSheetId="5" hidden="1">'[2]ePSM RxClaim Data Page'!$H$65</definedName>
    <definedName name="num_claims_class_P_curr" localSheetId="4" hidden="1">'[2]ePSM RxClaim Data Page'!$H$65</definedName>
    <definedName name="num_claims_class_P_curr" hidden="1">'[2]ePSM RxClaim Data Page'!$H$65</definedName>
    <definedName name="num_claims_class_P_prior" localSheetId="5" hidden="1">'[2]ePSM RxClaim Data Page'!$K$65</definedName>
    <definedName name="num_claims_class_P_prior" localSheetId="4" hidden="1">'[2]ePSM RxClaim Data Page'!$K$65</definedName>
    <definedName name="num_claims_class_P_prior" hidden="1">'[2]ePSM RxClaim Data Page'!$K$65</definedName>
    <definedName name="num_claims_class_Q_curr" localSheetId="5" hidden="1">'[2]ePSM RxClaim Data Page'!$H$69</definedName>
    <definedName name="num_claims_class_Q_curr" localSheetId="4" hidden="1">'[2]ePSM RxClaim Data Page'!$H$69</definedName>
    <definedName name="num_claims_class_Q_curr" hidden="1">'[2]ePSM RxClaim Data Page'!$H$69</definedName>
    <definedName name="num_claims_class_Q_prior" localSheetId="5" hidden="1">'[2]ePSM RxClaim Data Page'!$K$69</definedName>
    <definedName name="num_claims_class_Q_prior" localSheetId="4" hidden="1">'[2]ePSM RxClaim Data Page'!$K$69</definedName>
    <definedName name="num_claims_class_Q_prior" hidden="1">'[2]ePSM RxClaim Data Page'!$K$69</definedName>
    <definedName name="num_claims_class_R_curr" localSheetId="5" hidden="1">'[2]ePSM RxClaim Data Page'!$H$73</definedName>
    <definedName name="num_claims_class_R_curr" localSheetId="4" hidden="1">'[2]ePSM RxClaim Data Page'!$H$73</definedName>
    <definedName name="num_claims_class_R_curr" hidden="1">'[2]ePSM RxClaim Data Page'!$H$73</definedName>
    <definedName name="num_claims_class_R_prior" localSheetId="5" hidden="1">'[2]ePSM RxClaim Data Page'!$K$73</definedName>
    <definedName name="num_claims_class_R_prior" localSheetId="4" hidden="1">'[2]ePSM RxClaim Data Page'!$K$73</definedName>
    <definedName name="num_claims_class_R_prior" hidden="1">'[2]ePSM RxClaim Data Page'!$K$73</definedName>
    <definedName name="num_claims_curr" localSheetId="5" hidden="1">'[2]ePSM RxClaim Data Page'!$B$3</definedName>
    <definedName name="num_claims_curr" localSheetId="4" hidden="1">'[2]ePSM RxClaim Data Page'!$B$3</definedName>
    <definedName name="num_claims_curr" hidden="1">'[2]ePSM RxClaim Data Page'!$B$3</definedName>
    <definedName name="num_claims_prior" localSheetId="5" hidden="1">'[2]ePSM RxClaim Data Page'!$E$3</definedName>
    <definedName name="num_claims_prior" localSheetId="4" hidden="1">'[2]ePSM RxClaim Data Page'!$E$3</definedName>
    <definedName name="num_claims_prior" hidden="1">'[2]ePSM RxClaim Data Page'!$E$3</definedName>
    <definedName name="num_formulary_claims_curr" localSheetId="5" hidden="1">'[2]ePSM RxClaim Data Page'!$B$10</definedName>
    <definedName name="num_formulary_claims_curr" localSheetId="4" hidden="1">'[2]ePSM RxClaim Data Page'!$B$10</definedName>
    <definedName name="num_formulary_claims_curr" hidden="1">'[2]ePSM RxClaim Data Page'!$B$10</definedName>
    <definedName name="num_formulary_claims_prior" localSheetId="5" hidden="1">'[2]ePSM RxClaim Data Page'!$E$10</definedName>
    <definedName name="num_formulary_claims_prior" localSheetId="4" hidden="1">'[2]ePSM RxClaim Data Page'!$E$10</definedName>
    <definedName name="num_formulary_claims_prior" hidden="1">'[2]ePSM RxClaim Data Page'!$E$10</definedName>
    <definedName name="num_gen_subst_claims_curr" localSheetId="5" hidden="1">'[2]ePSM RxClaim Data Page'!$B$6</definedName>
    <definedName name="num_gen_subst_claims_curr" localSheetId="4" hidden="1">'[2]ePSM RxClaim Data Page'!$B$6</definedName>
    <definedName name="num_gen_subst_claims_curr" hidden="1">'[2]ePSM RxClaim Data Page'!$B$6</definedName>
    <definedName name="num_gen_subst_claims_prior" localSheetId="5" hidden="1">'[2]ePSM RxClaim Data Page'!$E$6</definedName>
    <definedName name="num_gen_subst_claims_prior" localSheetId="4" hidden="1">'[2]ePSM RxClaim Data Page'!$E$6</definedName>
    <definedName name="num_gen_subst_claims_prior" hidden="1">'[2]ePSM RxClaim Data Page'!$E$6</definedName>
    <definedName name="num_generic_claims_curr" localSheetId="5" hidden="1">'[2]ePSM RxClaim Data Page'!$B$5</definedName>
    <definedName name="num_generic_claims_curr" localSheetId="4" hidden="1">'[2]ePSM RxClaim Data Page'!$B$5</definedName>
    <definedName name="num_generic_claims_curr" hidden="1">'[2]ePSM RxClaim Data Page'!$B$5</definedName>
    <definedName name="num_generic_claims_prior" localSheetId="5" hidden="1">'[2]ePSM RxClaim Data Page'!$E$5</definedName>
    <definedName name="num_generic_claims_prior" localSheetId="4" hidden="1">'[2]ePSM RxClaim Data Page'!$E$5</definedName>
    <definedName name="num_generic_claims_prior" hidden="1">'[2]ePSM RxClaim Data Page'!$E$5</definedName>
    <definedName name="num_mod_brand_formulary_claims_curr" localSheetId="5" hidden="1">'[2]ePSM RxClaim Data Page'!$B$60</definedName>
    <definedName name="num_mod_brand_formulary_claims_curr" localSheetId="4" hidden="1">'[2]ePSM RxClaim Data Page'!$B$60</definedName>
    <definedName name="num_mod_brand_formulary_claims_curr" hidden="1">'[2]ePSM RxClaim Data Page'!$B$60</definedName>
    <definedName name="num_mod_brand_formulary_claims_prior" localSheetId="5" hidden="1">'[2]ePSM RxClaim Data Page'!$E$60</definedName>
    <definedName name="num_mod_brand_formulary_claims_prior" localSheetId="4" hidden="1">'[2]ePSM RxClaim Data Page'!$E$60</definedName>
    <definedName name="num_mod_brand_formulary_claims_prior" hidden="1">'[2]ePSM RxClaim Data Page'!$E$60</definedName>
    <definedName name="num_mod_generic_claims_curr" localSheetId="5" hidden="1">'[2]ePSM RxClaim Data Page'!$B$56</definedName>
    <definedName name="num_mod_generic_claims_curr" localSheetId="4" hidden="1">'[2]ePSM RxClaim Data Page'!$B$56</definedName>
    <definedName name="num_mod_generic_claims_curr" hidden="1">'[2]ePSM RxClaim Data Page'!$B$56</definedName>
    <definedName name="num_mod_generic_claims_prior" localSheetId="5" hidden="1">'[2]ePSM RxClaim Data Page'!$E$56</definedName>
    <definedName name="num_mod_generic_claims_prior" localSheetId="4" hidden="1">'[2]ePSM RxClaim Data Page'!$E$56</definedName>
    <definedName name="num_mod_generic_claims_prior" hidden="1">'[2]ePSM RxClaim Data Page'!$E$56</definedName>
    <definedName name="num_mod_non_brand_formulary_claims_curr" localSheetId="5" hidden="1">'[2]ePSM RxClaim Data Page'!$B$64</definedName>
    <definedName name="num_mod_non_brand_formulary_claims_curr" localSheetId="4" hidden="1">'[2]ePSM RxClaim Data Page'!$B$64</definedName>
    <definedName name="num_mod_non_brand_formulary_claims_curr" hidden="1">'[2]ePSM RxClaim Data Page'!$B$64</definedName>
    <definedName name="num_mod_non_brand_formulary_claims_prior" localSheetId="5" hidden="1">'[2]ePSM RxClaim Data Page'!$E$64</definedName>
    <definedName name="num_mod_non_brand_formulary_claims_prior" localSheetId="4" hidden="1">'[2]ePSM RxClaim Data Page'!$E$64</definedName>
    <definedName name="num_mod_non_brand_formulary_claims_prior" hidden="1">'[2]ePSM RxClaim Data Page'!$E$64</definedName>
    <definedName name="num_retail_brand_formulary_claims_curr" localSheetId="5" hidden="1">'[2]ePSM RxClaim Data Page'!$B$48</definedName>
    <definedName name="num_retail_brand_formulary_claims_curr" localSheetId="4" hidden="1">'[2]ePSM RxClaim Data Page'!$B$48</definedName>
    <definedName name="num_retail_brand_formulary_claims_curr" hidden="1">'[2]ePSM RxClaim Data Page'!$B$48</definedName>
    <definedName name="num_retail_brand_formulary_claims_prior" localSheetId="5" hidden="1">'[2]ePSM RxClaim Data Page'!$E$48</definedName>
    <definedName name="num_retail_brand_formulary_claims_prior" localSheetId="4" hidden="1">'[2]ePSM RxClaim Data Page'!$E$48</definedName>
    <definedName name="num_retail_brand_formulary_claims_prior" hidden="1">'[2]ePSM RxClaim Data Page'!$E$48</definedName>
    <definedName name="num_retail_generic_claims_curr" localSheetId="5" hidden="1">'[2]ePSM RxClaim Data Page'!$B$44</definedName>
    <definedName name="num_retail_generic_claims_curr" localSheetId="4" hidden="1">'[2]ePSM RxClaim Data Page'!$B$44</definedName>
    <definedName name="num_retail_generic_claims_curr" hidden="1">'[2]ePSM RxClaim Data Page'!$B$44</definedName>
    <definedName name="num_retail_generic_claims_prior" localSheetId="5" hidden="1">'[2]ePSM RxClaim Data Page'!$E$44</definedName>
    <definedName name="num_retail_generic_claims_prior" localSheetId="4" hidden="1">'[2]ePSM RxClaim Data Page'!$E$44</definedName>
    <definedName name="num_retail_generic_claims_prior" hidden="1">'[2]ePSM RxClaim Data Page'!$E$44</definedName>
    <definedName name="num_retail_non_brand_formulary_claims_curr" localSheetId="5" hidden="1">'[2]ePSM RxClaim Data Page'!$B$52</definedName>
    <definedName name="num_retail_non_brand_formulary_claims_curr" localSheetId="4" hidden="1">'[2]ePSM RxClaim Data Page'!$B$52</definedName>
    <definedName name="num_retail_non_brand_formulary_claims_curr" hidden="1">'[2]ePSM RxClaim Data Page'!$B$52</definedName>
    <definedName name="num_retail_non_brand_formulary_claims_prior" localSheetId="5" hidden="1">'[2]ePSM RxClaim Data Page'!$E$52</definedName>
    <definedName name="num_retail_non_brand_formulary_claims_prior" localSheetId="4" hidden="1">'[2]ePSM RxClaim Data Page'!$E$52</definedName>
    <definedName name="num_retail_non_brand_formulary_claims_prior" hidden="1">'[2]ePSM RxClaim Data Page'!$E$52</definedName>
    <definedName name="num_rx_claims_brand_mod_curr" localSheetId="5" hidden="1">'[2]ePSM RxClaim Data Page'!$N$33</definedName>
    <definedName name="num_rx_claims_brand_mod_curr" localSheetId="4" hidden="1">'[2]ePSM RxClaim Data Page'!$N$33</definedName>
    <definedName name="num_rx_claims_brand_mod_curr" hidden="1">'[2]ePSM RxClaim Data Page'!$N$33</definedName>
    <definedName name="num_rx_claims_brand_mod_prior" localSheetId="5" hidden="1">'[2]ePSM RxClaim Data Page'!$Q$33</definedName>
    <definedName name="num_rx_claims_brand_mod_prior" localSheetId="4" hidden="1">'[2]ePSM RxClaim Data Page'!$Q$33</definedName>
    <definedName name="num_rx_claims_brand_mod_prior" hidden="1">'[2]ePSM RxClaim Data Page'!$Q$33</definedName>
    <definedName name="num_rx_claims_brand_retail_curr" localSheetId="5" hidden="1">'[2]ePSM RxClaim Data Page'!$N$15</definedName>
    <definedName name="num_rx_claims_brand_retail_curr" localSheetId="4" hidden="1">'[2]ePSM RxClaim Data Page'!$N$15</definedName>
    <definedName name="num_rx_claims_brand_retail_curr" hidden="1">'[2]ePSM RxClaim Data Page'!$N$15</definedName>
    <definedName name="num_rx_claims_brand_retail_prior" localSheetId="5" hidden="1">'[2]ePSM RxClaim Data Page'!$Q$15</definedName>
    <definedName name="num_rx_claims_brand_retail_prior" localSheetId="4" hidden="1">'[2]ePSM RxClaim Data Page'!$Q$15</definedName>
    <definedName name="num_rx_claims_brand_retail_prior" hidden="1">'[2]ePSM RxClaim Data Page'!$Q$15</definedName>
    <definedName name="num_rx_claims_mac_mod_curr" localSheetId="5" hidden="1">'[2]ePSM RxClaim Data Page'!$N$21</definedName>
    <definedName name="num_rx_claims_mac_mod_curr" localSheetId="4" hidden="1">'[2]ePSM RxClaim Data Page'!$N$21</definedName>
    <definedName name="num_rx_claims_mac_mod_curr" hidden="1">'[2]ePSM RxClaim Data Page'!$N$21</definedName>
    <definedName name="num_rx_claims_mac_mod_prior" localSheetId="5" hidden="1">'[2]ePSM RxClaim Data Page'!$Q$21</definedName>
    <definedName name="num_rx_claims_mac_mod_prior" localSheetId="4" hidden="1">'[2]ePSM RxClaim Data Page'!$Q$21</definedName>
    <definedName name="num_rx_claims_mac_mod_prior" hidden="1">'[2]ePSM RxClaim Data Page'!$Q$21</definedName>
    <definedName name="num_rx_claims_mac_retail_curr" localSheetId="5" hidden="1">'[2]ePSM RxClaim Data Page'!$N$3</definedName>
    <definedName name="num_rx_claims_mac_retail_curr" localSheetId="4" hidden="1">'[2]ePSM RxClaim Data Page'!$N$3</definedName>
    <definedName name="num_rx_claims_mac_retail_curr" hidden="1">'[2]ePSM RxClaim Data Page'!$N$3</definedName>
    <definedName name="num_rx_claims_mac_retail_prior" localSheetId="5" hidden="1">'[2]ePSM RxClaim Data Page'!$Q$3</definedName>
    <definedName name="num_rx_claims_mac_retail_prior" localSheetId="4" hidden="1">'[2]ePSM RxClaim Data Page'!$Q$3</definedName>
    <definedName name="num_rx_claims_mac_retail_prior" hidden="1">'[2]ePSM RxClaim Data Page'!$Q$3</definedName>
    <definedName name="num_rx_claims_non_mac_mod_curr" localSheetId="5" hidden="1">'[2]ePSM RxClaim Data Page'!$N$27</definedName>
    <definedName name="num_rx_claims_non_mac_mod_curr" localSheetId="4" hidden="1">'[2]ePSM RxClaim Data Page'!$N$27</definedName>
    <definedName name="num_rx_claims_non_mac_mod_curr" hidden="1">'[2]ePSM RxClaim Data Page'!$N$27</definedName>
    <definedName name="num_rx_claims_non_mac_mod_prior" localSheetId="5" hidden="1">'[2]ePSM RxClaim Data Page'!$Q$27</definedName>
    <definedName name="num_rx_claims_non_mac_mod_prior" localSheetId="4" hidden="1">'[2]ePSM RxClaim Data Page'!$Q$27</definedName>
    <definedName name="num_rx_claims_non_mac_mod_prior" hidden="1">'[2]ePSM RxClaim Data Page'!$Q$27</definedName>
    <definedName name="num_rx_claims_non_mac_retail_curr" localSheetId="5" hidden="1">'[2]ePSM RxClaim Data Page'!$N$9</definedName>
    <definedName name="num_rx_claims_non_mac_retail_curr" localSheetId="4" hidden="1">'[2]ePSM RxClaim Data Page'!$N$9</definedName>
    <definedName name="num_rx_claims_non_mac_retail_curr" hidden="1">'[2]ePSM RxClaim Data Page'!$N$9</definedName>
    <definedName name="num_rx_claims_non_mac_retail_prior" localSheetId="5" hidden="1">'[2]ePSM RxClaim Data Page'!$Q$9</definedName>
    <definedName name="num_rx_claims_non_mac_retail_prior" localSheetId="4" hidden="1">'[2]ePSM RxClaim Data Page'!$Q$9</definedName>
    <definedName name="num_rx_claims_non_mac_retail_prior" hidden="1">'[2]ePSM RxClaim Data Page'!$Q$9</definedName>
    <definedName name="num_util_members_class_A_curr" localSheetId="5" hidden="1">'[2]ePSM RxClaim Data Page'!$H$4</definedName>
    <definedName name="num_util_members_class_A_curr" localSheetId="4" hidden="1">'[2]ePSM RxClaim Data Page'!$H$4</definedName>
    <definedName name="num_util_members_class_A_curr" hidden="1">'[2]ePSM RxClaim Data Page'!$H$4</definedName>
    <definedName name="num_util_members_class_A_prior" localSheetId="5" hidden="1">'[2]ePSM RxClaim Data Page'!$K$4</definedName>
    <definedName name="num_util_members_class_A_prior" localSheetId="4" hidden="1">'[2]ePSM RxClaim Data Page'!$K$4</definedName>
    <definedName name="num_util_members_class_A_prior" hidden="1">'[2]ePSM RxClaim Data Page'!$K$4</definedName>
    <definedName name="num_util_members_class_B_curr" localSheetId="5" hidden="1">'[2]ePSM RxClaim Data Page'!$H$8</definedName>
    <definedName name="num_util_members_class_B_curr" localSheetId="4" hidden="1">'[2]ePSM RxClaim Data Page'!$H$8</definedName>
    <definedName name="num_util_members_class_B_curr" hidden="1">'[2]ePSM RxClaim Data Page'!$H$8</definedName>
    <definedName name="num_util_members_class_B_prior" localSheetId="5" hidden="1">'[2]ePSM RxClaim Data Page'!$K$8</definedName>
    <definedName name="num_util_members_class_B_prior" localSheetId="4" hidden="1">'[2]ePSM RxClaim Data Page'!$K$8</definedName>
    <definedName name="num_util_members_class_B_prior" hidden="1">'[2]ePSM RxClaim Data Page'!$K$8</definedName>
    <definedName name="num_util_members_class_C_curr" localSheetId="5" hidden="1">'[2]ePSM RxClaim Data Page'!$H$12</definedName>
    <definedName name="num_util_members_class_C_curr" localSheetId="4" hidden="1">'[2]ePSM RxClaim Data Page'!$H$12</definedName>
    <definedName name="num_util_members_class_C_curr" hidden="1">'[2]ePSM RxClaim Data Page'!$H$12</definedName>
    <definedName name="num_util_members_class_C_prior" localSheetId="5" hidden="1">'[2]ePSM RxClaim Data Page'!$K$12</definedName>
    <definedName name="num_util_members_class_C_prior" localSheetId="4" hidden="1">'[2]ePSM RxClaim Data Page'!$K$12</definedName>
    <definedName name="num_util_members_class_C_prior" hidden="1">'[2]ePSM RxClaim Data Page'!$K$12</definedName>
    <definedName name="num_util_members_class_D_curr" localSheetId="5" hidden="1">'[2]ePSM RxClaim Data Page'!$H$16</definedName>
    <definedName name="num_util_members_class_D_curr" localSheetId="4" hidden="1">'[2]ePSM RxClaim Data Page'!$H$16</definedName>
    <definedName name="num_util_members_class_D_curr" hidden="1">'[2]ePSM RxClaim Data Page'!$H$16</definedName>
    <definedName name="num_util_members_class_D_prior" localSheetId="5" hidden="1">'[2]ePSM RxClaim Data Page'!$K$16</definedName>
    <definedName name="num_util_members_class_D_prior" localSheetId="4" hidden="1">'[2]ePSM RxClaim Data Page'!$K$16</definedName>
    <definedName name="num_util_members_class_D_prior" hidden="1">'[2]ePSM RxClaim Data Page'!$K$16</definedName>
    <definedName name="num_util_members_class_E_curr" localSheetId="5" hidden="1">'[2]ePSM RxClaim Data Page'!$H$20</definedName>
    <definedName name="num_util_members_class_E_curr" localSheetId="4" hidden="1">'[2]ePSM RxClaim Data Page'!$H$20</definedName>
    <definedName name="num_util_members_class_E_curr" hidden="1">'[2]ePSM RxClaim Data Page'!$H$20</definedName>
    <definedName name="num_util_members_class_E_prior" localSheetId="5" hidden="1">'[2]ePSM RxClaim Data Page'!$K$20</definedName>
    <definedName name="num_util_members_class_E_prior" localSheetId="4" hidden="1">'[2]ePSM RxClaim Data Page'!$K$20</definedName>
    <definedName name="num_util_members_class_E_prior" hidden="1">'[2]ePSM RxClaim Data Page'!$K$20</definedName>
    <definedName name="num_util_members_class_F_curr" localSheetId="5" hidden="1">'[2]ePSM RxClaim Data Page'!$H$24</definedName>
    <definedName name="num_util_members_class_F_curr" localSheetId="4" hidden="1">'[2]ePSM RxClaim Data Page'!$H$24</definedName>
    <definedName name="num_util_members_class_F_curr" hidden="1">'[2]ePSM RxClaim Data Page'!$H$24</definedName>
    <definedName name="num_util_members_class_F_prior" localSheetId="5" hidden="1">'[2]ePSM RxClaim Data Page'!$K$24</definedName>
    <definedName name="num_util_members_class_F_prior" localSheetId="4" hidden="1">'[2]ePSM RxClaim Data Page'!$K$24</definedName>
    <definedName name="num_util_members_class_F_prior" hidden="1">'[2]ePSM RxClaim Data Page'!$K$24</definedName>
    <definedName name="num_util_members_class_G_curr" localSheetId="5" hidden="1">'[2]ePSM RxClaim Data Page'!$H$28</definedName>
    <definedName name="num_util_members_class_G_curr" localSheetId="4" hidden="1">'[2]ePSM RxClaim Data Page'!$H$28</definedName>
    <definedName name="num_util_members_class_G_curr" hidden="1">'[2]ePSM RxClaim Data Page'!$H$28</definedName>
    <definedName name="num_util_members_class_G_prior" localSheetId="5" hidden="1">'[2]ePSM RxClaim Data Page'!$K$28</definedName>
    <definedName name="num_util_members_class_G_prior" localSheetId="4" hidden="1">'[2]ePSM RxClaim Data Page'!$K$28</definedName>
    <definedName name="num_util_members_class_G_prior" hidden="1">'[2]ePSM RxClaim Data Page'!$K$28</definedName>
    <definedName name="num_util_members_class_H_curr" localSheetId="5" hidden="1">'[2]ePSM RxClaim Data Page'!$H$32</definedName>
    <definedName name="num_util_members_class_H_curr" localSheetId="4" hidden="1">'[2]ePSM RxClaim Data Page'!$H$32</definedName>
    <definedName name="num_util_members_class_H_curr" hidden="1">'[2]ePSM RxClaim Data Page'!$H$32</definedName>
    <definedName name="num_util_members_class_H_prior" localSheetId="5" hidden="1">'[2]ePSM RxClaim Data Page'!$K$32</definedName>
    <definedName name="num_util_members_class_H_prior" localSheetId="4" hidden="1">'[2]ePSM RxClaim Data Page'!$K$32</definedName>
    <definedName name="num_util_members_class_H_prior" hidden="1">'[2]ePSM RxClaim Data Page'!$K$32</definedName>
    <definedName name="num_util_members_class_I_curr" localSheetId="5" hidden="1">'[2]ePSM RxClaim Data Page'!$H$36</definedName>
    <definedName name="num_util_members_class_I_curr" localSheetId="4" hidden="1">'[2]ePSM RxClaim Data Page'!$H$36</definedName>
    <definedName name="num_util_members_class_I_curr" hidden="1">'[2]ePSM RxClaim Data Page'!$H$36</definedName>
    <definedName name="num_util_members_class_I_prior" localSheetId="5" hidden="1">'[2]ePSM RxClaim Data Page'!$K$36</definedName>
    <definedName name="num_util_members_class_I_prior" localSheetId="4" hidden="1">'[2]ePSM RxClaim Data Page'!$K$36</definedName>
    <definedName name="num_util_members_class_I_prior" hidden="1">'[2]ePSM RxClaim Data Page'!$K$36</definedName>
    <definedName name="num_util_members_class_J_curr" localSheetId="5" hidden="1">'[2]ePSM RxClaim Data Page'!$H$40</definedName>
    <definedName name="num_util_members_class_J_curr" localSheetId="4" hidden="1">'[2]ePSM RxClaim Data Page'!$H$40</definedName>
    <definedName name="num_util_members_class_J_curr" hidden="1">'[2]ePSM RxClaim Data Page'!$H$40</definedName>
    <definedName name="num_util_members_class_J_prior" localSheetId="5" hidden="1">'[2]ePSM RxClaim Data Page'!$K$40</definedName>
    <definedName name="num_util_members_class_J_prior" localSheetId="4" hidden="1">'[2]ePSM RxClaim Data Page'!$K$40</definedName>
    <definedName name="num_util_members_class_J_prior" hidden="1">'[2]ePSM RxClaim Data Page'!$K$40</definedName>
    <definedName name="num_util_members_class_K_curr" localSheetId="5" hidden="1">'[2]ePSM RxClaim Data Page'!$H$44</definedName>
    <definedName name="num_util_members_class_K_curr" localSheetId="4" hidden="1">'[2]ePSM RxClaim Data Page'!$H$44</definedName>
    <definedName name="num_util_members_class_K_curr" hidden="1">'[2]ePSM RxClaim Data Page'!$H$44</definedName>
    <definedName name="num_util_members_class_K_prior" localSheetId="5" hidden="1">'[2]ePSM RxClaim Data Page'!$K$44</definedName>
    <definedName name="num_util_members_class_K_prior" localSheetId="4" hidden="1">'[2]ePSM RxClaim Data Page'!$K$44</definedName>
    <definedName name="num_util_members_class_K_prior" hidden="1">'[2]ePSM RxClaim Data Page'!$K$44</definedName>
    <definedName name="num_util_members_class_L_curr" localSheetId="5" hidden="1">'[2]ePSM RxClaim Data Page'!$H$48</definedName>
    <definedName name="num_util_members_class_L_curr" localSheetId="4" hidden="1">'[2]ePSM RxClaim Data Page'!$H$48</definedName>
    <definedName name="num_util_members_class_L_curr" hidden="1">'[2]ePSM RxClaim Data Page'!$H$48</definedName>
    <definedName name="num_util_members_class_L_prior" localSheetId="5" hidden="1">'[2]ePSM RxClaim Data Page'!$K$48</definedName>
    <definedName name="num_util_members_class_L_prior" localSheetId="4" hidden="1">'[2]ePSM RxClaim Data Page'!$K$48</definedName>
    <definedName name="num_util_members_class_L_prior" hidden="1">'[2]ePSM RxClaim Data Page'!$K$48</definedName>
    <definedName name="num_util_members_class_M_curr" localSheetId="5" hidden="1">'[2]ePSM RxClaim Data Page'!$H$52</definedName>
    <definedName name="num_util_members_class_M_curr" localSheetId="4" hidden="1">'[2]ePSM RxClaim Data Page'!$H$52</definedName>
    <definedName name="num_util_members_class_M_curr" hidden="1">'[2]ePSM RxClaim Data Page'!$H$52</definedName>
    <definedName name="num_util_members_class_M_prior" localSheetId="5" hidden="1">'[2]ePSM RxClaim Data Page'!$K$52</definedName>
    <definedName name="num_util_members_class_M_prior" localSheetId="4" hidden="1">'[2]ePSM RxClaim Data Page'!$K$52</definedName>
    <definedName name="num_util_members_class_M_prior" hidden="1">'[2]ePSM RxClaim Data Page'!$K$52</definedName>
    <definedName name="num_util_members_class_N_curr" localSheetId="5" hidden="1">'[2]ePSM RxClaim Data Page'!$H$56</definedName>
    <definedName name="num_util_members_class_N_curr" localSheetId="4" hidden="1">'[2]ePSM RxClaim Data Page'!$H$56</definedName>
    <definedName name="num_util_members_class_N_curr" hidden="1">'[2]ePSM RxClaim Data Page'!$H$56</definedName>
    <definedName name="num_util_members_class_N_prior" localSheetId="5" hidden="1">'[2]ePSM RxClaim Data Page'!$K$56</definedName>
    <definedName name="num_util_members_class_N_prior" localSheetId="4" hidden="1">'[2]ePSM RxClaim Data Page'!$K$56</definedName>
    <definedName name="num_util_members_class_N_prior" hidden="1">'[2]ePSM RxClaim Data Page'!$K$56</definedName>
    <definedName name="num_util_members_class_O_curr" localSheetId="5" hidden="1">'[2]ePSM RxClaim Data Page'!$H$60</definedName>
    <definedName name="num_util_members_class_O_curr" localSheetId="4" hidden="1">'[2]ePSM RxClaim Data Page'!$H$60</definedName>
    <definedName name="num_util_members_class_O_curr" hidden="1">'[2]ePSM RxClaim Data Page'!$H$60</definedName>
    <definedName name="num_util_members_class_O_prior" localSheetId="5" hidden="1">'[2]ePSM RxClaim Data Page'!$K$60</definedName>
    <definedName name="num_util_members_class_O_prior" localSheetId="4" hidden="1">'[2]ePSM RxClaim Data Page'!$K$60</definedName>
    <definedName name="num_util_members_class_O_prior" hidden="1">'[2]ePSM RxClaim Data Page'!$K$60</definedName>
    <definedName name="num_util_members_class_OTHER_curr" localSheetId="5" hidden="1">'[2]ePSM RxClaim Data Page'!$H$76</definedName>
    <definedName name="num_util_members_class_OTHER_curr" localSheetId="4" hidden="1">'[2]ePSM RxClaim Data Page'!$H$76</definedName>
    <definedName name="num_util_members_class_OTHER_curr" hidden="1">'[2]ePSM RxClaim Data Page'!$H$76</definedName>
    <definedName name="num_util_members_class_OTHER_prior" localSheetId="5" hidden="1">'[2]ePSM RxClaim Data Page'!$K$76</definedName>
    <definedName name="num_util_members_class_OTHER_prior" localSheetId="4" hidden="1">'[2]ePSM RxClaim Data Page'!$K$76</definedName>
    <definedName name="num_util_members_class_OTHER_prior" hidden="1">'[2]ePSM RxClaim Data Page'!$K$76</definedName>
    <definedName name="num_util_members_class_P_curr" localSheetId="5" hidden="1">'[2]ePSM RxClaim Data Page'!$H$64</definedName>
    <definedName name="num_util_members_class_P_curr" localSheetId="4" hidden="1">'[2]ePSM RxClaim Data Page'!$H$64</definedName>
    <definedName name="num_util_members_class_P_curr" hidden="1">'[2]ePSM RxClaim Data Page'!$H$64</definedName>
    <definedName name="num_util_members_class_P_prior" localSheetId="5" hidden="1">'[2]ePSM RxClaim Data Page'!$K$64</definedName>
    <definedName name="num_util_members_class_P_prior" localSheetId="4" hidden="1">'[2]ePSM RxClaim Data Page'!$K$64</definedName>
    <definedName name="num_util_members_class_P_prior" hidden="1">'[2]ePSM RxClaim Data Page'!$K$64</definedName>
    <definedName name="num_util_members_class_Q_curr" localSheetId="5" hidden="1">'[2]ePSM RxClaim Data Page'!$H$68</definedName>
    <definedName name="num_util_members_class_Q_curr" localSheetId="4" hidden="1">'[2]ePSM RxClaim Data Page'!$H$68</definedName>
    <definedName name="num_util_members_class_Q_curr" hidden="1">'[2]ePSM RxClaim Data Page'!$H$68</definedName>
    <definedName name="num_util_members_class_Q_prior" localSheetId="5" hidden="1">'[2]ePSM RxClaim Data Page'!$K$68</definedName>
    <definedName name="num_util_members_class_Q_prior" localSheetId="4" hidden="1">'[2]ePSM RxClaim Data Page'!$K$68</definedName>
    <definedName name="num_util_members_class_Q_prior" hidden="1">'[2]ePSM RxClaim Data Page'!$K$68</definedName>
    <definedName name="num_util_members_class_R_curr" localSheetId="5" hidden="1">'[2]ePSM RxClaim Data Page'!$H$72</definedName>
    <definedName name="num_util_members_class_R_curr" localSheetId="4" hidden="1">'[2]ePSM RxClaim Data Page'!$H$72</definedName>
    <definedName name="num_util_members_class_R_curr" hidden="1">'[2]ePSM RxClaim Data Page'!$H$72</definedName>
    <definedName name="num_util_members_class_R_prior" localSheetId="5" hidden="1">'[2]ePSM RxClaim Data Page'!$K$72</definedName>
    <definedName name="num_util_members_class_R_prior" localSheetId="4" hidden="1">'[2]ePSM RxClaim Data Page'!$K$72</definedName>
    <definedName name="num_util_members_class_R_prior" hidden="1">'[2]ePSM RxClaim Data Page'!$K$72</definedName>
    <definedName name="num_util_members_curr" localSheetId="5" hidden="1">'[2]ePSM RxClaim Data Page'!$B$4</definedName>
    <definedName name="num_util_members_curr" localSheetId="4" hidden="1">'[2]ePSM RxClaim Data Page'!$B$4</definedName>
    <definedName name="num_util_members_curr" hidden="1">'[2]ePSM RxClaim Data Page'!$B$4</definedName>
    <definedName name="num_util_members_prior" localSheetId="5" hidden="1">'[2]ePSM RxClaim Data Page'!$E$4</definedName>
    <definedName name="num_util_members_prior" localSheetId="4" hidden="1">'[2]ePSM RxClaim Data Page'!$E$4</definedName>
    <definedName name="num_util_members_prior" hidden="1">'[2]ePSM RxClaim Data Page'!$E$4</definedName>
    <definedName name="Number_of_Current_Subscribers" localSheetId="5" hidden="1">#REF!</definedName>
    <definedName name="Number_of_Current_Subscribers" localSheetId="4" hidden="1">#REF!</definedName>
    <definedName name="Number_of_Current_Subscribers" hidden="1">#REF!</definedName>
    <definedName name="Number_of_Prior_FI_Products" localSheetId="5" hidden="1">#REF!</definedName>
    <definedName name="Number_of_Prior_FI_Products" localSheetId="4" hidden="1">#REF!</definedName>
    <definedName name="Number_of_Prior_FI_Products" hidden="1">#REF!</definedName>
    <definedName name="Number_of_Prior_SI_Products" localSheetId="5" hidden="1">#REF!</definedName>
    <definedName name="Number_of_Prior_SI_Products" localSheetId="4" hidden="1">#REF!</definedName>
    <definedName name="Number_of_Prior_SI_Products" hidden="1">#REF!</definedName>
    <definedName name="NumberOfAccountsSelected" localSheetId="5" hidden="1">'[2]Report Criteria'!$Y$18</definedName>
    <definedName name="NumberOfAccountsSelected" localSheetId="4" hidden="1">'[2]Report Criteria'!$Y$18</definedName>
    <definedName name="NumberOfAccountsSelected" hidden="1">'[2]Report Criteria'!$Y$18</definedName>
    <definedName name="NumberOfNetworksSelected" localSheetId="5" hidden="1">'[2]Report Criteria'!$AA$17</definedName>
    <definedName name="NumberOfNetworksSelected" localSheetId="4" hidden="1">'[2]Report Criteria'!$AA$17</definedName>
    <definedName name="NumberOfNetworksSelected" hidden="1">'[2]Report Criteria'!$AA$17</definedName>
    <definedName name="NumberOfPlansSelected" localSheetId="5" hidden="1">'[2]Report Criteria'!$X$18</definedName>
    <definedName name="NumberOfPlansSelected" localSheetId="4" hidden="1">'[2]Report Criteria'!$X$18</definedName>
    <definedName name="NumberOfPlansSelected" hidden="1">'[2]Report Criteria'!$X$18</definedName>
    <definedName name="NumberofProducts" localSheetId="5" hidden="1">'[2]ePSM Fund Code'!#REF!</definedName>
    <definedName name="NumberofProducts" localSheetId="4" hidden="1">'[2]ePSM Fund Code'!#REF!</definedName>
    <definedName name="NumberofProducts" hidden="1">'[2]ePSM Fund Code'!#REF!</definedName>
    <definedName name="NumberOfSubGroupsSelected" localSheetId="5" hidden="1">'[2]Report Criteria'!$Z$18</definedName>
    <definedName name="NumberOfSubGroupsSelected" localSheetId="4" hidden="1">'[2]Report Criteria'!$Z$18</definedName>
    <definedName name="NumberOfSubGroupsSelected" hidden="1">'[2]Report Criteria'!$Z$18</definedName>
    <definedName name="PageNumbers" localSheetId="5" hidden="1">'[2]Table of Contents'!$M$3:$M$13</definedName>
    <definedName name="PageNumbers" localSheetId="4" hidden="1">'[2]Table of Contents'!$M$3:$M$13</definedName>
    <definedName name="PageNumbers" hidden="1">'[2]Table of Contents'!$M$3:$M$13</definedName>
    <definedName name="paid_female_0_19_curr" localSheetId="5" hidden="1">'[2]ePSM RxClaim Data Page'!$B$17</definedName>
    <definedName name="paid_female_0_19_curr" localSheetId="4" hidden="1">'[2]ePSM RxClaim Data Page'!$B$17</definedName>
    <definedName name="paid_female_0_19_curr" hidden="1">'[2]ePSM RxClaim Data Page'!$B$17</definedName>
    <definedName name="paid_female_0_19_prior" localSheetId="5" hidden="1">'[2]ePSM RxClaim Data Page'!$E$17</definedName>
    <definedName name="paid_female_0_19_prior" localSheetId="4" hidden="1">'[2]ePSM RxClaim Data Page'!$E$17</definedName>
    <definedName name="paid_female_0_19_prior" hidden="1">'[2]ePSM RxClaim Data Page'!$E$17</definedName>
    <definedName name="paid_female_20_44_curr" localSheetId="5" hidden="1">'[2]ePSM RxClaim Data Page'!$B$19</definedName>
    <definedName name="paid_female_20_44_curr" localSheetId="4" hidden="1">'[2]ePSM RxClaim Data Page'!$B$19</definedName>
    <definedName name="paid_female_20_44_curr" hidden="1">'[2]ePSM RxClaim Data Page'!$B$19</definedName>
    <definedName name="paid_female_20_44_prior" localSheetId="5" hidden="1">'[2]ePSM RxClaim Data Page'!$E$19</definedName>
    <definedName name="paid_female_20_44_prior" localSheetId="4" hidden="1">'[2]ePSM RxClaim Data Page'!$E$19</definedName>
    <definedName name="paid_female_20_44_prior" hidden="1">'[2]ePSM RxClaim Data Page'!$E$19</definedName>
    <definedName name="paid_female_45_64_curr" localSheetId="5" hidden="1">'[2]ePSM RxClaim Data Page'!$B$21</definedName>
    <definedName name="paid_female_45_64_curr" localSheetId="4" hidden="1">'[2]ePSM RxClaim Data Page'!$B$21</definedName>
    <definedName name="paid_female_45_64_curr" hidden="1">'[2]ePSM RxClaim Data Page'!$B$21</definedName>
    <definedName name="paid_female_45_64_prior" localSheetId="5" hidden="1">'[2]ePSM RxClaim Data Page'!$E$21</definedName>
    <definedName name="paid_female_45_64_prior" localSheetId="4" hidden="1">'[2]ePSM RxClaim Data Page'!$E$21</definedName>
    <definedName name="paid_female_45_64_prior" hidden="1">'[2]ePSM RxClaim Data Page'!$E$21</definedName>
    <definedName name="paid_female_65_over_curr" localSheetId="5" hidden="1">'[2]ePSM RxClaim Data Page'!$B$23</definedName>
    <definedName name="paid_female_65_over_curr" localSheetId="4" hidden="1">'[2]ePSM RxClaim Data Page'!$B$23</definedName>
    <definedName name="paid_female_65_over_curr" hidden="1">'[2]ePSM RxClaim Data Page'!$B$23</definedName>
    <definedName name="paid_female_65_over_prior" localSheetId="5" hidden="1">'[2]ePSM RxClaim Data Page'!$E$23</definedName>
    <definedName name="paid_female_65_over_prior" localSheetId="4" hidden="1">'[2]ePSM RxClaim Data Page'!$E$23</definedName>
    <definedName name="paid_female_65_over_prior" hidden="1">'[2]ePSM RxClaim Data Page'!$E$23</definedName>
    <definedName name="paid_male_0_19_curr" localSheetId="5" hidden="1">'[2]ePSM RxClaim Data Page'!$B$16</definedName>
    <definedName name="paid_male_0_19_curr" localSheetId="4" hidden="1">'[2]ePSM RxClaim Data Page'!$B$16</definedName>
    <definedName name="paid_male_0_19_curr" hidden="1">'[2]ePSM RxClaim Data Page'!$B$16</definedName>
    <definedName name="paid_male_0_19_prior" localSheetId="5" hidden="1">'[2]ePSM RxClaim Data Page'!$E$16</definedName>
    <definedName name="paid_male_0_19_prior" localSheetId="4" hidden="1">'[2]ePSM RxClaim Data Page'!$E$16</definedName>
    <definedName name="paid_male_0_19_prior" hidden="1">'[2]ePSM RxClaim Data Page'!$E$16</definedName>
    <definedName name="paid_male_20_44_curr" localSheetId="5" hidden="1">'[2]ePSM RxClaim Data Page'!$B$18</definedName>
    <definedName name="paid_male_20_44_curr" localSheetId="4" hidden="1">'[2]ePSM RxClaim Data Page'!$B$18</definedName>
    <definedName name="paid_male_20_44_curr" hidden="1">'[2]ePSM RxClaim Data Page'!$B$18</definedName>
    <definedName name="paid_male_20_44_prior" localSheetId="5" hidden="1">'[2]ePSM RxClaim Data Page'!$E$18</definedName>
    <definedName name="paid_male_20_44_prior" localSheetId="4" hidden="1">'[2]ePSM RxClaim Data Page'!$E$18</definedName>
    <definedName name="paid_male_20_44_prior" hidden="1">'[2]ePSM RxClaim Data Page'!$E$18</definedName>
    <definedName name="paid_male_45_64_curr" localSheetId="5" hidden="1">'[2]ePSM RxClaim Data Page'!$B$20</definedName>
    <definedName name="paid_male_45_64_curr" localSheetId="4" hidden="1">'[2]ePSM RxClaim Data Page'!$B$20</definedName>
    <definedName name="paid_male_45_64_curr" hidden="1">'[2]ePSM RxClaim Data Page'!$B$20</definedName>
    <definedName name="paid_male_45_64_prior" localSheetId="5" hidden="1">'[2]ePSM RxClaim Data Page'!$E$20</definedName>
    <definedName name="paid_male_45_64_prior" localSheetId="4" hidden="1">'[2]ePSM RxClaim Data Page'!$E$20</definedName>
    <definedName name="paid_male_45_64_prior" hidden="1">'[2]ePSM RxClaim Data Page'!$E$20</definedName>
    <definedName name="paid_male_65_over_curr" localSheetId="5" hidden="1">'[2]ePSM RxClaim Data Page'!$B$22</definedName>
    <definedName name="paid_male_65_over_curr" localSheetId="4" hidden="1">'[2]ePSM RxClaim Data Page'!$B$22</definedName>
    <definedName name="paid_male_65_over_curr" hidden="1">'[2]ePSM RxClaim Data Page'!$B$22</definedName>
    <definedName name="paid_male_65_over_prior" localSheetId="5" hidden="1">'[2]ePSM RxClaim Data Page'!$E$22</definedName>
    <definedName name="paid_male_65_over_prior" localSheetId="4" hidden="1">'[2]ePSM RxClaim Data Page'!$E$22</definedName>
    <definedName name="paid_male_65_over_prior" hidden="1">'[2]ePSM RxClaim Data Page'!$E$22</definedName>
    <definedName name="Plan_List">'[3]Plan Input'!$Y$8:$AH$8</definedName>
    <definedName name="PoolingPt" localSheetId="5" hidden="1">[6]Calculations!$BZ$34</definedName>
    <definedName name="PoolingPt" localSheetId="4" hidden="1">[6]Calculations!$BZ$34</definedName>
    <definedName name="PoolingPt" hidden="1">[6]Calculations!$BZ$34</definedName>
    <definedName name="Prelim_Final">'[5]Input - Underwriting'!$H$10</definedName>
    <definedName name="primary_payor_ind" localSheetId="5" hidden="1">'[2]ePSM Header Data Page'!$B$27</definedName>
    <definedName name="primary_payor_ind" localSheetId="4" hidden="1">'[2]ePSM Header Data Page'!$B$27</definedName>
    <definedName name="primary_payor_ind" hidden="1">'[2]ePSM Header Data Page'!$B$27</definedName>
    <definedName name="Prior_Claims_Above_50K_Check" localSheetId="5" hidden="1">'[2]Med Cat - Prior page'!$C$9</definedName>
    <definedName name="Prior_Claims_Above_50K_Check" localSheetId="4" hidden="1">'[2]Med Cat - Prior page'!$C$9</definedName>
    <definedName name="Prior_Claims_Above_50K_Check" hidden="1">'[2]Med Cat - Prior page'!$C$9</definedName>
    <definedName name="prior_yyyymmdd_incurred_end_date" localSheetId="5" hidden="1">'[2]ePSM Header Data Page'!$D$24</definedName>
    <definedName name="prior_yyyymmdd_incurred_end_date" localSheetId="4" hidden="1">'[2]ePSM Header Data Page'!$D$24</definedName>
    <definedName name="prior_yyyymmdd_incurred_end_date" hidden="1">'[2]ePSM Header Data Page'!$D$24</definedName>
    <definedName name="prior_yyyymmdd_processed_end_date" localSheetId="5" hidden="1">'[2]ePSM Header Data Page'!$D$25</definedName>
    <definedName name="prior_yyyymmdd_processed_end_date" localSheetId="4" hidden="1">'[2]ePSM Header Data Page'!$D$25</definedName>
    <definedName name="prior_yyyymmdd_processed_end_date" hidden="1">'[2]ePSM Header Data Page'!$D$25</definedName>
    <definedName name="ProcEndDateCurr" localSheetId="5" hidden="1">'[2]ePSM Header Data Page'!$B$12</definedName>
    <definedName name="ProcEndDateCurr" localSheetId="4" hidden="1">'[2]ePSM Header Data Page'!$B$12</definedName>
    <definedName name="ProcEndDateCurr" hidden="1">'[2]ePSM Header Data Page'!$B$12</definedName>
    <definedName name="ProcEndDatePrior" localSheetId="5" hidden="1">'[2]ePSM Header Data Page'!$B$13</definedName>
    <definedName name="ProcEndDatePrior" localSheetId="4" hidden="1">'[2]ePSM Header Data Page'!$B$13</definedName>
    <definedName name="ProcEndDatePrior" hidden="1">'[2]ePSM Header Data Page'!$B$13</definedName>
    <definedName name="ProcStartDateCurr" localSheetId="5" hidden="1">'[2]ePSM Header Data Page'!$B$10</definedName>
    <definedName name="ProcStartDateCurr" localSheetId="4" hidden="1">'[2]ePSM Header Data Page'!$B$10</definedName>
    <definedName name="ProcStartDateCurr" hidden="1">'[2]ePSM Header Data Page'!$B$10</definedName>
    <definedName name="ProcStartDatePrior" localSheetId="5" hidden="1">'[2]ePSM Header Data Page'!$B$11</definedName>
    <definedName name="ProcStartDatePrior" localSheetId="4" hidden="1">'[2]ePSM Header Data Page'!$B$11</definedName>
    <definedName name="ProcStartDatePrior" hidden="1">'[2]ePSM Header Data Page'!$B$11</definedName>
    <definedName name="Product_01_delete_prior" localSheetId="5" hidden="1">#REF!</definedName>
    <definedName name="Product_01_delete_prior" localSheetId="4" hidden="1">#REF!</definedName>
    <definedName name="Product_01_delete_prior" hidden="1">#REF!</definedName>
    <definedName name="Product_01_members" localSheetId="5" hidden="1">#REF!</definedName>
    <definedName name="Product_01_members" localSheetId="4" hidden="1">#REF!</definedName>
    <definedName name="Product_01_members" hidden="1">#REF!</definedName>
    <definedName name="Product_02_delete_prior" localSheetId="5" hidden="1">#REF!</definedName>
    <definedName name="Product_02_delete_prior" localSheetId="4"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Check" localSheetId="5" hidden="1">'[2]ePSM Header Data Page'!$H$13</definedName>
    <definedName name="Product_Check" localSheetId="4" hidden="1">'[2]ePSM Header Data Page'!$H$13</definedName>
    <definedName name="Product_Check" hidden="1">'[2]ePSM Header Data Page'!$H$13</definedName>
    <definedName name="Product_DN_delete_prior" localSheetId="5" hidden="1">#REF!</definedName>
    <definedName name="Product_DN_delete_prior" localSheetId="4" hidden="1">#REF!</definedName>
    <definedName name="Product_DN_delete_prior" hidden="1">#REF!</definedName>
    <definedName name="Product_DN_members" localSheetId="5" hidden="1">#REF!</definedName>
    <definedName name="Product_DN_members" localSheetId="4" hidden="1">#REF!</definedName>
    <definedName name="Product_DN_members" hidden="1">#REF!</definedName>
    <definedName name="Product_Name" localSheetId="5" hidden="1">'[2]ePSM Header Data Page'!$H$11</definedName>
    <definedName name="Product_Name" localSheetId="4" hidden="1">'[2]ePSM Header Data Page'!$H$11</definedName>
    <definedName name="Product_Name" hidden="1">'[2]ePSM Header Data Page'!$H$11</definedName>
    <definedName name="Product_RX_delete_prior" localSheetId="5" hidden="1">#REF!</definedName>
    <definedName name="Product_RX_delete_prior" localSheetId="4" hidden="1">#REF!</definedName>
    <definedName name="Product_RX_delete_prior" hidden="1">#REF!</definedName>
    <definedName name="Product_RX_members" localSheetId="5" hidden="1">#REF!</definedName>
    <definedName name="Product_RX_members" localSheetId="4" hidden="1">#REF!</definedName>
    <definedName name="Product_RX_members" hidden="1">#REF!</definedName>
    <definedName name="Product18_or_22" localSheetId="5" hidden="1">'[2]ePSM Fund Code'!$L$7</definedName>
    <definedName name="Product18_or_22" localSheetId="4" hidden="1">'[2]ePSM Fund Code'!$L$7</definedName>
    <definedName name="Product18_or_22" hidden="1">'[2]ePSM Fund Code'!$L$7</definedName>
    <definedName name="Product22" localSheetId="5" hidden="1">'[2]ePSM Fund Code'!#REF!</definedName>
    <definedName name="Product22" localSheetId="4" hidden="1">'[2]ePSM Fund Code'!#REF!</definedName>
    <definedName name="Product22" hidden="1">'[2]ePSM Fund Code'!#REF!</definedName>
    <definedName name="Provider_Network_Exp_Dental_Range" localSheetId="5" hidden="1">#REF!</definedName>
    <definedName name="Provider_Network_Exp_Dental_Range" localSheetId="4" hidden="1">#REF!</definedName>
    <definedName name="Provider_Network_Exp_Dental_Range" hidden="1">#REF!</definedName>
    <definedName name="Provider_Network_Exp_Medical_Range" localSheetId="5" hidden="1">'[2]Prov Net Exp Medical page'!$A$1:$L$42</definedName>
    <definedName name="Provider_Network_Exp_Medical_Range" localSheetId="4" hidden="1">'[2]Prov Net Exp Medical page'!$A$1:$L$42</definedName>
    <definedName name="Provider_Network_Exp_Medical_Range" hidden="1">'[2]Prov Net Exp Medical page'!$A$1:$L$42</definedName>
    <definedName name="PSUName" localSheetId="5" hidden="1">'[2]ePSM Header Data Page'!$B$4</definedName>
    <definedName name="PSUName" localSheetId="4" hidden="1">'[2]ePSM Header Data Page'!$B$4</definedName>
    <definedName name="PSUName" hidden="1">'[2]ePSM Header Data Page'!$B$4</definedName>
    <definedName name="PSUNumber" localSheetId="5" hidden="1">'[2]ePSM Header Data Page'!$B$3</definedName>
    <definedName name="PSUNumber" localSheetId="4" hidden="1">'[2]ePSM Header Data Page'!$B$3</definedName>
    <definedName name="PSUNumber" hidden="1">'[2]ePSM Header Data Page'!$B$3</definedName>
    <definedName name="Rate_Year">'[5]Input - Underwriting'!$H$11</definedName>
    <definedName name="Rating_List">'[3]Plan Input'!$Y$9:$AH$9</definedName>
    <definedName name="RelVals_Den_LO">'[7]Input - Relative Values'!$AC$114:$AF$132</definedName>
    <definedName name="Report_Criteria_Home" localSheetId="5" hidden="1">'[2]Report Criteria'!$A$1</definedName>
    <definedName name="Report_Criteria_Home" localSheetId="4" hidden="1">'[2]Report Criteria'!$A$1</definedName>
    <definedName name="Report_Criteria_Home" hidden="1">'[2]Report Criteria'!$A$1</definedName>
    <definedName name="Report_Criteria_Range" localSheetId="5" hidden="1">'[2]Report Criteria'!$A$14:$A$18</definedName>
    <definedName name="Report_Criteria_Range" localSheetId="4" hidden="1">'[2]Report Criteria'!$A$14:$A$18</definedName>
    <definedName name="Report_Criteria_Range" hidden="1">'[2]Report Criteria'!$A$14:$A$18</definedName>
    <definedName name="Request_ID" localSheetId="5" hidden="1">'[2]ePSM Header Data Page'!$B$17</definedName>
    <definedName name="Request_ID" localSheetId="4" hidden="1">'[2]ePSM Header Data Page'!$B$17</definedName>
    <definedName name="Request_ID" hidden="1">'[2]ePSM Header Data Page'!$B$17</definedName>
    <definedName name="retail_claims_curr" localSheetId="5" hidden="1">'[2]ePSM RxClaim Data Page'!$B$32</definedName>
    <definedName name="retail_claims_curr" localSheetId="4" hidden="1">'[2]ePSM RxClaim Data Page'!$B$32</definedName>
    <definedName name="retail_claims_curr" hidden="1">'[2]ePSM RxClaim Data Page'!$B$32</definedName>
    <definedName name="retail_claims_prior" localSheetId="5" hidden="1">'[2]ePSM RxClaim Data Page'!$E$32</definedName>
    <definedName name="retail_claims_prior" localSheetId="4" hidden="1">'[2]ePSM RxClaim Data Page'!$E$32</definedName>
    <definedName name="retail_claims_prior" hidden="1">'[2]ePSM RxClaim Data Page'!$E$32</definedName>
    <definedName name="retail_copay_amt_curr" localSheetId="5" hidden="1">'[2]ePSM RxClaim Data Page'!$B$40</definedName>
    <definedName name="retail_copay_amt_curr" localSheetId="4" hidden="1">'[2]ePSM RxClaim Data Page'!$B$40</definedName>
    <definedName name="retail_copay_amt_curr" hidden="1">'[2]ePSM RxClaim Data Page'!$B$40</definedName>
    <definedName name="retail_copay_amt_prior" localSheetId="5" hidden="1">'[2]ePSM RxClaim Data Page'!$E$40</definedName>
    <definedName name="retail_copay_amt_prior" localSheetId="4" hidden="1">'[2]ePSM RxClaim Data Page'!$E$40</definedName>
    <definedName name="retail_copay_amt_prior" hidden="1">'[2]ePSM RxClaim Data Page'!$E$40</definedName>
    <definedName name="retail_paid_amt_curr" localSheetId="5" hidden="1">'[2]ePSM RxClaim Data Page'!$B$34</definedName>
    <definedName name="retail_paid_amt_curr" localSheetId="4" hidden="1">'[2]ePSM RxClaim Data Page'!$B$34</definedName>
    <definedName name="retail_paid_amt_curr" hidden="1">'[2]ePSM RxClaim Data Page'!$B$34</definedName>
    <definedName name="retail_paid_amt_prior" localSheetId="5" hidden="1">'[2]ePSM RxClaim Data Page'!$E$34</definedName>
    <definedName name="retail_paid_amt_prior" localSheetId="4" hidden="1">'[2]ePSM RxClaim Data Page'!$E$34</definedName>
    <definedName name="retail_paid_amt_prior" hidden="1">'[2]ePSM RxClaim Data Page'!$E$34</definedName>
    <definedName name="retail_plan_paid_amt_curr" localSheetId="5" hidden="1">'[2]ePSM RxClaim Data Page'!$B$41</definedName>
    <definedName name="retail_plan_paid_amt_curr" localSheetId="4" hidden="1">'[2]ePSM RxClaim Data Page'!$B$41</definedName>
    <definedName name="retail_plan_paid_amt_curr" hidden="1">'[2]ePSM RxClaim Data Page'!$B$41</definedName>
    <definedName name="retail_plan_paid_amt_prior" localSheetId="5" hidden="1">'[2]ePSM RxClaim Data Page'!$E$41</definedName>
    <definedName name="retail_plan_paid_amt_prior" localSheetId="4" hidden="1">'[2]ePSM RxClaim Data Page'!$E$41</definedName>
    <definedName name="retail_plan_paid_amt_prior" hidden="1">'[2]ePSM RxClaim Data Page'!$E$41</definedName>
    <definedName name="row_height_current" localSheetId="5" hidden="1">'[2]Med Cat - Curr page'!$A$44:$IV$44</definedName>
    <definedName name="row_height_current" localSheetId="4" hidden="1">'[2]Med Cat - Curr page'!$A$44:$IV$44</definedName>
    <definedName name="row_height_current" hidden="1">'[2]Med Cat - Curr page'!$A$44:$IV$44</definedName>
    <definedName name="Run_Date" localSheetId="5" hidden="1">'[2]ePSM Header Data Page'!$B$23</definedName>
    <definedName name="Run_Date" localSheetId="4" hidden="1">'[2]ePSM Header Data Page'!$B$23</definedName>
    <definedName name="Run_Date" hidden="1">'[2]ePSM Header Data Page'!$B$23</definedName>
    <definedName name="Run_TOC_Switch" localSheetId="5" hidden="1">'[2]ePSM Header Data Page'!$Q$4</definedName>
    <definedName name="Run_TOC_Switch" localSheetId="4" hidden="1">'[2]ePSM Header Data Page'!$Q$4</definedName>
    <definedName name="Run_TOC_Switch" hidden="1">'[2]ePSM Header Data Page'!$Q$4</definedName>
    <definedName name="Rx_AHF_avg_age_members_curr" localSheetId="5" hidden="1">'[2]ePSM Member Data Page'!$AB$21</definedName>
    <definedName name="Rx_AHF_avg_age_members_curr" localSheetId="4" hidden="1">'[2]ePSM Member Data Page'!$AB$21</definedName>
    <definedName name="Rx_AHF_avg_age_members_curr" hidden="1">'[2]ePSM Member Data Page'!$AB$21</definedName>
    <definedName name="Rx_AHF_avg_age_members_prior" localSheetId="5" hidden="1">'[2]ePSM Member Data Page'!$AE$21</definedName>
    <definedName name="Rx_AHF_avg_age_members_prior" localSheetId="4" hidden="1">'[2]ePSM Member Data Page'!$AE$21</definedName>
    <definedName name="Rx_AHF_avg_age_members_prior" hidden="1">'[2]ePSM Member Data Page'!$AE$21</definedName>
    <definedName name="Rx_AHF_female_mem_0_19_curr" localSheetId="5" hidden="1">'[2]ePSM Member Data Page'!$AB$4</definedName>
    <definedName name="Rx_AHF_female_mem_0_19_curr" localSheetId="4" hidden="1">'[2]ePSM Member Data Page'!$AB$4</definedName>
    <definedName name="Rx_AHF_female_mem_0_19_curr" hidden="1">'[2]ePSM Member Data Page'!$AB$4</definedName>
    <definedName name="Rx_AHF_female_mem_0_19_prior" localSheetId="5" hidden="1">'[2]ePSM Member Data Page'!$AE$4</definedName>
    <definedName name="Rx_AHF_female_mem_0_19_prior" localSheetId="4" hidden="1">'[2]ePSM Member Data Page'!$AE$4</definedName>
    <definedName name="Rx_AHF_female_mem_0_19_prior" hidden="1">'[2]ePSM Member Data Page'!$AE$4</definedName>
    <definedName name="Rx_AHF_female_mem_20_44_curr" localSheetId="5" hidden="1">'[2]ePSM Member Data Page'!$AB$5</definedName>
    <definedName name="Rx_AHF_female_mem_20_44_curr" localSheetId="4" hidden="1">'[2]ePSM Member Data Page'!$AB$5</definedName>
    <definedName name="Rx_AHF_female_mem_20_44_curr" hidden="1">'[2]ePSM Member Data Page'!$AB$5</definedName>
    <definedName name="Rx_AHF_female_mem_20_44_prior" localSheetId="5" hidden="1">'[2]ePSM Member Data Page'!$AE$5</definedName>
    <definedName name="Rx_AHF_female_mem_20_44_prior" localSheetId="4" hidden="1">'[2]ePSM Member Data Page'!$AE$5</definedName>
    <definedName name="Rx_AHF_female_mem_20_44_prior" hidden="1">'[2]ePSM Member Data Page'!$AE$5</definedName>
    <definedName name="Rx_AHF_female_mem_45_64_curr" localSheetId="5" hidden="1">'[2]ePSM Member Data Page'!$AB$6</definedName>
    <definedName name="Rx_AHF_female_mem_45_64_curr" localSheetId="4" hidden="1">'[2]ePSM Member Data Page'!$AB$6</definedName>
    <definedName name="Rx_AHF_female_mem_45_64_curr" hidden="1">'[2]ePSM Member Data Page'!$AB$6</definedName>
    <definedName name="Rx_AHF_female_mem_45_64_prior" localSheetId="5" hidden="1">'[2]ePSM Member Data Page'!$AE$6</definedName>
    <definedName name="Rx_AHF_female_mem_45_64_prior" localSheetId="4" hidden="1">'[2]ePSM Member Data Page'!$AE$6</definedName>
    <definedName name="Rx_AHF_female_mem_45_64_prior" hidden="1">'[2]ePSM Member Data Page'!$AE$6</definedName>
    <definedName name="Rx_AHF_female_mem_65_over_curr" localSheetId="5" hidden="1">'[2]ePSM Member Data Page'!$AB$7</definedName>
    <definedName name="Rx_AHF_female_mem_65_over_curr" localSheetId="4" hidden="1">'[2]ePSM Member Data Page'!$AB$7</definedName>
    <definedName name="Rx_AHF_female_mem_65_over_curr" hidden="1">'[2]ePSM Member Data Page'!$AB$7</definedName>
    <definedName name="Rx_AHF_female_mem_65_over_prior" localSheetId="5" hidden="1">'[2]ePSM Member Data Page'!$AE$7</definedName>
    <definedName name="Rx_AHF_female_mem_65_over_prior" localSheetId="4" hidden="1">'[2]ePSM Member Data Page'!$AE$7</definedName>
    <definedName name="Rx_AHF_female_mem_65_over_prior" hidden="1">'[2]ePSM Member Data Page'!$AE$7</definedName>
    <definedName name="Rx_AHF_female_members_curr" localSheetId="5" hidden="1">'[2]ePSM Member Data Page'!$AB$8</definedName>
    <definedName name="Rx_AHF_female_members_curr" localSheetId="4" hidden="1">'[2]ePSM Member Data Page'!$AB$8</definedName>
    <definedName name="Rx_AHF_female_members_curr" hidden="1">'[2]ePSM Member Data Page'!$AB$8</definedName>
    <definedName name="Rx_AHF_female_members_prior" localSheetId="5" hidden="1">'[2]ePSM Member Data Page'!$AE$8</definedName>
    <definedName name="Rx_AHF_female_members_prior" localSheetId="4" hidden="1">'[2]ePSM Member Data Page'!$AE$8</definedName>
    <definedName name="Rx_AHF_female_members_prior" hidden="1">'[2]ePSM Member Data Page'!$AE$8</definedName>
    <definedName name="Rx_AHF_Ind" localSheetId="5" hidden="1">'[2]ePSM Header Data Page'!$B$26</definedName>
    <definedName name="Rx_AHF_Ind" localSheetId="4" hidden="1">'[2]ePSM Header Data Page'!$B$26</definedName>
    <definedName name="Rx_AHF_Ind" hidden="1">'[2]ePSM Header Data Page'!$B$26</definedName>
    <definedName name="Rx_AHF_male_mem_0_19_curr" localSheetId="5" hidden="1">'[2]ePSM Member Data Page'!$AB$9</definedName>
    <definedName name="Rx_AHF_male_mem_0_19_curr" localSheetId="4" hidden="1">'[2]ePSM Member Data Page'!$AB$9</definedName>
    <definedName name="Rx_AHF_male_mem_0_19_curr" hidden="1">'[2]ePSM Member Data Page'!$AB$9</definedName>
    <definedName name="Rx_AHF_male_mem_0_19_prior" localSheetId="5" hidden="1">'[2]ePSM Member Data Page'!$AE$9</definedName>
    <definedName name="Rx_AHF_male_mem_0_19_prior" localSheetId="4" hidden="1">'[2]ePSM Member Data Page'!$AE$9</definedName>
    <definedName name="Rx_AHF_male_mem_0_19_prior" hidden="1">'[2]ePSM Member Data Page'!$AE$9</definedName>
    <definedName name="Rx_AHF_male_mem_20_44_curr" localSheetId="5" hidden="1">'[2]ePSM Member Data Page'!$AB$10</definedName>
    <definedName name="Rx_AHF_male_mem_20_44_curr" localSheetId="4" hidden="1">'[2]ePSM Member Data Page'!$AB$10</definedName>
    <definedName name="Rx_AHF_male_mem_20_44_curr" hidden="1">'[2]ePSM Member Data Page'!$AB$10</definedName>
    <definedName name="Rx_AHF_male_mem_20_44_prior" localSheetId="5" hidden="1">'[2]ePSM Member Data Page'!$AE$10</definedName>
    <definedName name="Rx_AHF_male_mem_20_44_prior" localSheetId="4" hidden="1">'[2]ePSM Member Data Page'!$AE$10</definedName>
    <definedName name="Rx_AHF_male_mem_20_44_prior" hidden="1">'[2]ePSM Member Data Page'!$AE$10</definedName>
    <definedName name="Rx_AHF_male_mem_45_64_curr" localSheetId="5" hidden="1">'[2]ePSM Member Data Page'!$AB$11</definedName>
    <definedName name="Rx_AHF_male_mem_45_64_curr" localSheetId="4" hidden="1">'[2]ePSM Member Data Page'!$AB$11</definedName>
    <definedName name="Rx_AHF_male_mem_45_64_curr" hidden="1">'[2]ePSM Member Data Page'!$AB$11</definedName>
    <definedName name="Rx_AHF_male_mem_45_64_prior" localSheetId="5" hidden="1">'[2]ePSM Member Data Page'!$AE$11</definedName>
    <definedName name="Rx_AHF_male_mem_45_64_prior" localSheetId="4" hidden="1">'[2]ePSM Member Data Page'!$AE$11</definedName>
    <definedName name="Rx_AHF_male_mem_45_64_prior" hidden="1">'[2]ePSM Member Data Page'!$AE$11</definedName>
    <definedName name="Rx_AHF_male_mem_65_over_curr" localSheetId="5" hidden="1">'[2]ePSM Member Data Page'!$AB$12</definedName>
    <definedName name="Rx_AHF_male_mem_65_over_curr" localSheetId="4" hidden="1">'[2]ePSM Member Data Page'!$AB$12</definedName>
    <definedName name="Rx_AHF_male_mem_65_over_curr" hidden="1">'[2]ePSM Member Data Page'!$AB$12</definedName>
    <definedName name="Rx_AHF_male_mem_65_over_prior" localSheetId="5" hidden="1">'[2]ePSM Member Data Page'!$AE$12</definedName>
    <definedName name="Rx_AHF_male_mem_65_over_prior" localSheetId="4" hidden="1">'[2]ePSM Member Data Page'!$AE$12</definedName>
    <definedName name="Rx_AHF_male_mem_65_over_prior" hidden="1">'[2]ePSM Member Data Page'!$AE$12</definedName>
    <definedName name="Rx_AHF_male_members_curr" localSheetId="5" hidden="1">'[2]ePSM Member Data Page'!$AB$13</definedName>
    <definedName name="Rx_AHF_male_members_curr" localSheetId="4" hidden="1">'[2]ePSM Member Data Page'!$AB$13</definedName>
    <definedName name="Rx_AHF_male_members_curr" hidden="1">'[2]ePSM Member Data Page'!$AB$13</definedName>
    <definedName name="Rx_AHF_male_members_prior" localSheetId="5" hidden="1">'[2]ePSM Member Data Page'!$AE$13</definedName>
    <definedName name="Rx_AHF_male_members_prior" localSheetId="4" hidden="1">'[2]ePSM Member Data Page'!$AE$13</definedName>
    <definedName name="Rx_AHF_male_members_prior" hidden="1">'[2]ePSM Member Data Page'!$AE$13</definedName>
    <definedName name="Rx_AHF_months_curr" localSheetId="5" hidden="1">'[2]ePSM Member Data Page'!$AB$3</definedName>
    <definedName name="Rx_AHF_months_curr" localSheetId="4" hidden="1">'[2]ePSM Member Data Page'!$AB$3</definedName>
    <definedName name="Rx_AHF_months_curr" hidden="1">'[2]ePSM Member Data Page'!$AB$3</definedName>
    <definedName name="Rx_AHF_months_prior" localSheetId="5" hidden="1">'[2]ePSM Member Data Page'!$AE$3</definedName>
    <definedName name="Rx_AHF_months_prior" localSheetId="4" hidden="1">'[2]ePSM Member Data Page'!$AE$3</definedName>
    <definedName name="Rx_AHF_months_prior" hidden="1">'[2]ePSM Member Data Page'!$AE$3</definedName>
    <definedName name="Rx_AHF_num_employees_curr" localSheetId="5" hidden="1">'[2]ePSM Member Data Page'!$AB$20</definedName>
    <definedName name="Rx_AHF_num_employees_curr" localSheetId="4" hidden="1">'[2]ePSM Member Data Page'!$AB$20</definedName>
    <definedName name="Rx_AHF_num_employees_curr" hidden="1">'[2]ePSM Member Data Page'!$AB$20</definedName>
    <definedName name="Rx_AHF_num_employees_prior" localSheetId="5" hidden="1">'[2]ePSM Member Data Page'!$AE$20</definedName>
    <definedName name="Rx_AHF_num_employees_prior" localSheetId="4" hidden="1">'[2]ePSM Member Data Page'!$AE$20</definedName>
    <definedName name="Rx_AHF_num_employees_prior" hidden="1">'[2]ePSM Member Data Page'!$AE$20</definedName>
    <definedName name="Rx_AHF_num_members_curr" localSheetId="5" hidden="1">'[2]ePSM Member Data Page'!$AB$19</definedName>
    <definedName name="Rx_AHF_num_members_curr" localSheetId="4" hidden="1">'[2]ePSM Member Data Page'!$AB$19</definedName>
    <definedName name="Rx_AHF_num_members_curr" hidden="1">'[2]ePSM Member Data Page'!$AB$19</definedName>
    <definedName name="Rx_AHF_num_members_prior" localSheetId="5" hidden="1">'[2]ePSM Member Data Page'!$AE$19</definedName>
    <definedName name="Rx_AHF_num_members_prior" localSheetId="4" hidden="1">'[2]ePSM Member Data Page'!$AE$19</definedName>
    <definedName name="Rx_AHF_num_members_prior" hidden="1">'[2]ePSM Member Data Page'!$AE$19</definedName>
    <definedName name="Rx_AHF_unknown_mem_0_19_curr" localSheetId="5" hidden="1">'[2]ePSM Member Data Page'!$AB$14</definedName>
    <definedName name="Rx_AHF_unknown_mem_0_19_curr" localSheetId="4" hidden="1">'[2]ePSM Member Data Page'!$AB$14</definedName>
    <definedName name="Rx_AHF_unknown_mem_0_19_curr" hidden="1">'[2]ePSM Member Data Page'!$AB$14</definedName>
    <definedName name="Rx_AHF_unknown_mem_0_19_prior" localSheetId="5" hidden="1">'[2]ePSM Member Data Page'!$AE$14</definedName>
    <definedName name="Rx_AHF_unknown_mem_0_19_prior" localSheetId="4" hidden="1">'[2]ePSM Member Data Page'!$AE$14</definedName>
    <definedName name="Rx_AHF_unknown_mem_0_19_prior" hidden="1">'[2]ePSM Member Data Page'!$AE$14</definedName>
    <definedName name="Rx_AHF_unknown_mem_20_44_curr" localSheetId="5" hidden="1">'[2]ePSM Member Data Page'!$AB$15</definedName>
    <definedName name="Rx_AHF_unknown_mem_20_44_curr" localSheetId="4" hidden="1">'[2]ePSM Member Data Page'!$AB$15</definedName>
    <definedName name="Rx_AHF_unknown_mem_20_44_curr" hidden="1">'[2]ePSM Member Data Page'!$AB$15</definedName>
    <definedName name="Rx_AHF_unknown_mem_20_44_prior" localSheetId="5" hidden="1">'[2]ePSM Member Data Page'!$AE$15</definedName>
    <definedName name="Rx_AHF_unknown_mem_20_44_prior" localSheetId="4" hidden="1">'[2]ePSM Member Data Page'!$AE$15</definedName>
    <definedName name="Rx_AHF_unknown_mem_20_44_prior" hidden="1">'[2]ePSM Member Data Page'!$AE$15</definedName>
    <definedName name="Rx_AHF_unknown_mem_45_64_curr" localSheetId="5" hidden="1">'[2]ePSM Member Data Page'!$AB$16</definedName>
    <definedName name="Rx_AHF_unknown_mem_45_64_curr" localSheetId="4" hidden="1">'[2]ePSM Member Data Page'!$AB$16</definedName>
    <definedName name="Rx_AHF_unknown_mem_45_64_curr" hidden="1">'[2]ePSM Member Data Page'!$AB$16</definedName>
    <definedName name="Rx_AHF_unknown_mem_45_64_prior" localSheetId="5" hidden="1">'[2]ePSM Member Data Page'!$AE$16</definedName>
    <definedName name="Rx_AHF_unknown_mem_45_64_prior" localSheetId="4" hidden="1">'[2]ePSM Member Data Page'!$AE$16</definedName>
    <definedName name="Rx_AHF_unknown_mem_45_64_prior" hidden="1">'[2]ePSM Member Data Page'!$AE$16</definedName>
    <definedName name="Rx_AHF_unknown_mem_65_over_curr" localSheetId="5" hidden="1">'[2]ePSM Member Data Page'!$AB$17</definedName>
    <definedName name="Rx_AHF_unknown_mem_65_over_curr" localSheetId="4" hidden="1">'[2]ePSM Member Data Page'!$AB$17</definedName>
    <definedName name="Rx_AHF_unknown_mem_65_over_curr" hidden="1">'[2]ePSM Member Data Page'!$AB$17</definedName>
    <definedName name="Rx_AHF_unknown_mem_65_over_prior" localSheetId="5" hidden="1">'[2]ePSM Member Data Page'!$AE$17</definedName>
    <definedName name="Rx_AHF_unknown_mem_65_over_prior" localSheetId="4" hidden="1">'[2]ePSM Member Data Page'!$AE$17</definedName>
    <definedName name="Rx_AHF_unknown_mem_65_over_prior" hidden="1">'[2]ePSM Member Data Page'!$AE$17</definedName>
    <definedName name="Rx_AHF_unknown_members_curr" localSheetId="5" hidden="1">'[2]ePSM Member Data Page'!$AB$18</definedName>
    <definedName name="Rx_AHF_unknown_members_curr" localSheetId="4" hidden="1">'[2]ePSM Member Data Page'!$AB$18</definedName>
    <definedName name="Rx_AHF_unknown_members_curr" hidden="1">'[2]ePSM Member Data Page'!$AB$18</definedName>
    <definedName name="Rx_AHF_unknown_members_prior" localSheetId="5" hidden="1">'[2]ePSM Member Data Page'!$AE$18</definedName>
    <definedName name="Rx_AHF_unknown_members_prior" localSheetId="4" hidden="1">'[2]ePSM Member Data Page'!$AE$18</definedName>
    <definedName name="Rx_AHF_unknown_members_prior" hidden="1">'[2]ePSM Member Data Page'!$AE$18</definedName>
    <definedName name="Rx_avg_age_members_curr" localSheetId="5" hidden="1">'[2]ePSM Member Data Page'!$I$20</definedName>
    <definedName name="Rx_avg_age_members_curr" localSheetId="4" hidden="1">'[2]ePSM Member Data Page'!$I$20</definedName>
    <definedName name="Rx_avg_age_members_curr" hidden="1">'[2]ePSM Member Data Page'!$I$20</definedName>
    <definedName name="Rx_avg_age_members_prior" localSheetId="5" hidden="1">'[2]ePSM Member Data Page'!$L$20</definedName>
    <definedName name="Rx_avg_age_members_prior" localSheetId="4" hidden="1">'[2]ePSM Member Data Page'!$L$20</definedName>
    <definedName name="Rx_avg_age_members_prior" hidden="1">'[2]ePSM Member Data Page'!$L$20</definedName>
    <definedName name="Rx_data_check" localSheetId="5" hidden="1">'[2]ePSM Header Data Page'!$M$3</definedName>
    <definedName name="Rx_data_check" localSheetId="4" hidden="1">'[2]ePSM Header Data Page'!$M$3</definedName>
    <definedName name="Rx_data_check" hidden="1">'[2]ePSM Header Data Page'!$M$3</definedName>
    <definedName name="Rx_Demographics_Range" localSheetId="5" hidden="1">#REF!</definedName>
    <definedName name="Rx_Demographics_Range" localSheetId="4" hidden="1">#REF!</definedName>
    <definedName name="Rx_Demographics_Range" hidden="1">#REF!</definedName>
    <definedName name="Rx_female_mem_0_19_curr" localSheetId="5" hidden="1">'[2]ePSM Member Data Page'!$I$3</definedName>
    <definedName name="Rx_female_mem_0_19_curr" localSheetId="4" hidden="1">'[2]ePSM Member Data Page'!$I$3</definedName>
    <definedName name="Rx_female_mem_0_19_curr" hidden="1">'[2]ePSM Member Data Page'!$I$3</definedName>
    <definedName name="Rx_female_mem_0_19_prior" localSheetId="5" hidden="1">'[2]ePSM Member Data Page'!$L$3</definedName>
    <definedName name="Rx_female_mem_0_19_prior" localSheetId="4" hidden="1">'[2]ePSM Member Data Page'!$L$3</definedName>
    <definedName name="Rx_female_mem_0_19_prior" hidden="1">'[2]ePSM Member Data Page'!$L$3</definedName>
    <definedName name="Rx_female_mem_20_44_curr" localSheetId="5" hidden="1">'[2]ePSM Member Data Page'!$I$4</definedName>
    <definedName name="Rx_female_mem_20_44_curr" localSheetId="4" hidden="1">'[2]ePSM Member Data Page'!$I$4</definedName>
    <definedName name="Rx_female_mem_20_44_curr" hidden="1">'[2]ePSM Member Data Page'!$I$4</definedName>
    <definedName name="Rx_female_mem_20_44_prior" localSheetId="5" hidden="1">'[2]ePSM Member Data Page'!$L$4</definedName>
    <definedName name="Rx_female_mem_20_44_prior" localSheetId="4" hidden="1">'[2]ePSM Member Data Page'!$L$4</definedName>
    <definedName name="Rx_female_mem_20_44_prior" hidden="1">'[2]ePSM Member Data Page'!$L$4</definedName>
    <definedName name="Rx_female_mem_45_64_curr" localSheetId="5" hidden="1">'[2]ePSM Member Data Page'!$I$5</definedName>
    <definedName name="Rx_female_mem_45_64_curr" localSheetId="4" hidden="1">'[2]ePSM Member Data Page'!$I$5</definedName>
    <definedName name="Rx_female_mem_45_64_curr" hidden="1">'[2]ePSM Member Data Page'!$I$5</definedName>
    <definedName name="Rx_female_mem_45_64_prior" localSheetId="5" hidden="1">'[2]ePSM Member Data Page'!$L$5</definedName>
    <definedName name="Rx_female_mem_45_64_prior" localSheetId="4" hidden="1">'[2]ePSM Member Data Page'!$L$5</definedName>
    <definedName name="Rx_female_mem_45_64_prior" hidden="1">'[2]ePSM Member Data Page'!$L$5</definedName>
    <definedName name="Rx_female_mem_65_over_curr" localSheetId="5" hidden="1">'[2]ePSM Member Data Page'!$I$6</definedName>
    <definedName name="Rx_female_mem_65_over_curr" localSheetId="4" hidden="1">'[2]ePSM Member Data Page'!$I$6</definedName>
    <definedName name="Rx_female_mem_65_over_curr" hidden="1">'[2]ePSM Member Data Page'!$I$6</definedName>
    <definedName name="Rx_female_mem_65_over_prior" localSheetId="5" hidden="1">'[2]ePSM Member Data Page'!$L$6</definedName>
    <definedName name="Rx_female_mem_65_over_prior" localSheetId="4" hidden="1">'[2]ePSM Member Data Page'!$L$6</definedName>
    <definedName name="Rx_female_mem_65_over_prior" hidden="1">'[2]ePSM Member Data Page'!$L$6</definedName>
    <definedName name="Rx_female_members_curr" localSheetId="5" hidden="1">'[2]ePSM Member Data Page'!$I$7</definedName>
    <definedName name="Rx_female_members_curr" localSheetId="4" hidden="1">'[2]ePSM Member Data Page'!$I$7</definedName>
    <definedName name="Rx_female_members_curr" hidden="1">'[2]ePSM Member Data Page'!$I$7</definedName>
    <definedName name="Rx_female_members_prior" localSheetId="5" hidden="1">'[2]ePSM Member Data Page'!$L$7</definedName>
    <definedName name="Rx_female_members_prior" localSheetId="4" hidden="1">'[2]ePSM Member Data Page'!$L$7</definedName>
    <definedName name="Rx_female_members_prior" hidden="1">'[2]ePSM Member Data Page'!$L$7</definedName>
    <definedName name="Rx_Formulary_Analysis_Range" localSheetId="4" hidden="1">#REF!</definedName>
    <definedName name="Rx_Formulary_Analysis_Range" hidden="1">#REF!</definedName>
    <definedName name="Rx_GPI_Roll_Up_Categories_Range" localSheetId="5" hidden="1">'[2]Rx GPI Roll Up Cat page'!$A$1:$I$27</definedName>
    <definedName name="Rx_GPI_Roll_Up_Categories_Range" localSheetId="4" hidden="1">'[2]Rx GPI Roll Up Cat page'!$A$1:$I$27</definedName>
    <definedName name="Rx_GPI_Roll_Up_Categories_Range" hidden="1">'[2]Rx GPI Roll Up Cat page'!$A$1:$I$27</definedName>
    <definedName name="Rx_Key_Statistics_by_Generic_Range" localSheetId="5" hidden="1">'[2]Rx Key Stat by Generic page'!$A$1:$L$40</definedName>
    <definedName name="Rx_Key_Statistics_by_Generic_Range" localSheetId="4" hidden="1">'[2]Rx Key Stat by Generic page'!$A$1:$L$40</definedName>
    <definedName name="Rx_Key_Statistics_by_Generic_Range" hidden="1">'[2]Rx Key Stat by Generic page'!$A$1:$L$40</definedName>
    <definedName name="Rx_Key_Statistics_Range" localSheetId="5" hidden="1">'[2]Rx Key Statistics page'!$A$1:$N$43</definedName>
    <definedName name="Rx_Key_Statistics_Range" localSheetId="4" hidden="1">'[2]Rx Key Statistics page'!$A$1:$N$43</definedName>
    <definedName name="Rx_Key_Statistics_Range" hidden="1">'[2]Rx Key Statistics page'!$A$1:$N$43</definedName>
    <definedName name="Rx_male_mem_0_19_curr" localSheetId="5" hidden="1">'[2]ePSM Member Data Page'!$I$8</definedName>
    <definedName name="Rx_male_mem_0_19_curr" localSheetId="4" hidden="1">'[2]ePSM Member Data Page'!$I$8</definedName>
    <definedName name="Rx_male_mem_0_19_curr" hidden="1">'[2]ePSM Member Data Page'!$I$8</definedName>
    <definedName name="Rx_male_mem_0_19_prior" localSheetId="5" hidden="1">'[2]ePSM Member Data Page'!$L$8</definedName>
    <definedName name="Rx_male_mem_0_19_prior" localSheetId="4" hidden="1">'[2]ePSM Member Data Page'!$L$8</definedName>
    <definedName name="Rx_male_mem_0_19_prior" hidden="1">'[2]ePSM Member Data Page'!$L$8</definedName>
    <definedName name="Rx_male_mem_20_44_curr" localSheetId="5" hidden="1">'[2]ePSM Member Data Page'!$I$9</definedName>
    <definedName name="Rx_male_mem_20_44_curr" localSheetId="4" hidden="1">'[2]ePSM Member Data Page'!$I$9</definedName>
    <definedName name="Rx_male_mem_20_44_curr" hidden="1">'[2]ePSM Member Data Page'!$I$9</definedName>
    <definedName name="Rx_male_mem_20_44_prior" localSheetId="5" hidden="1">'[2]ePSM Member Data Page'!$L$9</definedName>
    <definedName name="Rx_male_mem_20_44_prior" localSheetId="4" hidden="1">'[2]ePSM Member Data Page'!$L$9</definedName>
    <definedName name="Rx_male_mem_20_44_prior" hidden="1">'[2]ePSM Member Data Page'!$L$9</definedName>
    <definedName name="Rx_male_mem_45_64_curr" localSheetId="5" hidden="1">'[2]ePSM Member Data Page'!$I$10</definedName>
    <definedName name="Rx_male_mem_45_64_curr" localSheetId="4" hidden="1">'[2]ePSM Member Data Page'!$I$10</definedName>
    <definedName name="Rx_male_mem_45_64_curr" hidden="1">'[2]ePSM Member Data Page'!$I$10</definedName>
    <definedName name="Rx_male_mem_45_64_prior" localSheetId="5" hidden="1">'[2]ePSM Member Data Page'!$L$10</definedName>
    <definedName name="Rx_male_mem_45_64_prior" localSheetId="4" hidden="1">'[2]ePSM Member Data Page'!$L$10</definedName>
    <definedName name="Rx_male_mem_45_64_prior" hidden="1">'[2]ePSM Member Data Page'!$L$10</definedName>
    <definedName name="Rx_male_mem_65_over_curr" localSheetId="5" hidden="1">'[2]ePSM Member Data Page'!$I$11</definedName>
    <definedName name="Rx_male_mem_65_over_curr" localSheetId="4" hidden="1">'[2]ePSM Member Data Page'!$I$11</definedName>
    <definedName name="Rx_male_mem_65_over_curr" hidden="1">'[2]ePSM Member Data Page'!$I$11</definedName>
    <definedName name="Rx_male_mem_65_over_prior" localSheetId="5" hidden="1">'[2]ePSM Member Data Page'!$L$11</definedName>
    <definedName name="Rx_male_mem_65_over_prior" localSheetId="4" hidden="1">'[2]ePSM Member Data Page'!$L$11</definedName>
    <definedName name="Rx_male_mem_65_over_prior" hidden="1">'[2]ePSM Member Data Page'!$L$11</definedName>
    <definedName name="Rx_male_members_curr" localSheetId="5" hidden="1">'[2]ePSM Member Data Page'!$I$12</definedName>
    <definedName name="Rx_male_members_curr" localSheetId="4" hidden="1">'[2]ePSM Member Data Page'!$I$12</definedName>
    <definedName name="Rx_male_members_curr" hidden="1">'[2]ePSM Member Data Page'!$I$12</definedName>
    <definedName name="Rx_male_members_prior" localSheetId="5" hidden="1">'[2]ePSM Member Data Page'!$L$12</definedName>
    <definedName name="Rx_male_members_prior" localSheetId="4" hidden="1">'[2]ePSM Member Data Page'!$L$12</definedName>
    <definedName name="Rx_male_members_prior" hidden="1">'[2]ePSM Member Data Page'!$L$12</definedName>
    <definedName name="Rx_months_curr" localSheetId="5" hidden="1">'[2]ePSM Member Data Page'!$I$21</definedName>
    <definedName name="Rx_months_curr" localSheetId="4" hidden="1">'[2]ePSM Member Data Page'!$I$21</definedName>
    <definedName name="Rx_months_curr" hidden="1">'[2]ePSM Member Data Page'!$I$21</definedName>
    <definedName name="Rx_months_prior" localSheetId="5" hidden="1">'[2]ePSM Member Data Page'!$L$21</definedName>
    <definedName name="Rx_months_prior" localSheetId="4" hidden="1">'[2]ePSM Member Data Page'!$L$21</definedName>
    <definedName name="Rx_months_prior" hidden="1">'[2]ePSM Member Data Page'!$L$21</definedName>
    <definedName name="Rx_Network_Analysis_Savings_Range" localSheetId="4" hidden="1">#REF!</definedName>
    <definedName name="Rx_Network_Analysis_Savings_Range" hidden="1">#REF!</definedName>
    <definedName name="Rx_num_employees_curr" localSheetId="5" hidden="1">'[2]ePSM Member Data Page'!$I$19</definedName>
    <definedName name="Rx_num_employees_curr" localSheetId="4" hidden="1">'[2]ePSM Member Data Page'!$I$19</definedName>
    <definedName name="Rx_num_employees_curr" hidden="1">'[2]ePSM Member Data Page'!$I$19</definedName>
    <definedName name="Rx_num_employees_prior" localSheetId="5" hidden="1">'[2]ePSM Member Data Page'!$L$19</definedName>
    <definedName name="Rx_num_employees_prior" localSheetId="4" hidden="1">'[2]ePSM Member Data Page'!$L$19</definedName>
    <definedName name="Rx_num_employees_prior" hidden="1">'[2]ePSM Member Data Page'!$L$19</definedName>
    <definedName name="Rx_num_members_curr" localSheetId="5" hidden="1">'[2]ePSM Member Data Page'!$I$18</definedName>
    <definedName name="Rx_num_members_curr" localSheetId="4" hidden="1">'[2]ePSM Member Data Page'!$I$18</definedName>
    <definedName name="Rx_num_members_curr" hidden="1">'[2]ePSM Member Data Page'!$I$18</definedName>
    <definedName name="Rx_num_members_prior" localSheetId="5" hidden="1">'[2]ePSM Member Data Page'!$L$18</definedName>
    <definedName name="Rx_num_members_prior" localSheetId="4" hidden="1">'[2]ePSM Member Data Page'!$L$18</definedName>
    <definedName name="Rx_num_members_prior" hidden="1">'[2]ePSM Member Data Page'!$L$18</definedName>
    <definedName name="Rx_paid_amt_prior" localSheetId="4" hidden="1">#REF!</definedName>
    <definedName name="Rx_paid_amt_prior" hidden="1">#REF!</definedName>
    <definedName name="Rx_Retail_vs_MOD_Impact_Range" localSheetId="4" hidden="1">#REF!</definedName>
    <definedName name="Rx_Retail_vs_MOD_Impact_Range" hidden="1">#REF!</definedName>
    <definedName name="Rx_Top_30_Drugs_by_Claims_Range" localSheetId="4" hidden="1">#REF!</definedName>
    <definedName name="Rx_Top_30_Drugs_by_Claims_Range" hidden="1">#REF!</definedName>
    <definedName name="Rx_Top_30_Drugs_by_Paid_Range" hidden="1">#REF!</definedName>
    <definedName name="Rx_unknown_mem_0_19_curr" localSheetId="5" hidden="1">'[2]ePSM Member Data Page'!$I$13</definedName>
    <definedName name="Rx_unknown_mem_0_19_curr" localSheetId="4" hidden="1">'[2]ePSM Member Data Page'!$I$13</definedName>
    <definedName name="Rx_unknown_mem_0_19_curr" hidden="1">'[2]ePSM Member Data Page'!$I$13</definedName>
    <definedName name="Rx_unknown_mem_0_19_prior" localSheetId="5" hidden="1">'[2]ePSM Member Data Page'!$L$13</definedName>
    <definedName name="Rx_unknown_mem_0_19_prior" localSheetId="4" hidden="1">'[2]ePSM Member Data Page'!$L$13</definedName>
    <definedName name="Rx_unknown_mem_0_19_prior" hidden="1">'[2]ePSM Member Data Page'!$L$13</definedName>
    <definedName name="Rx_unknown_mem_20_44_curr" localSheetId="5" hidden="1">'[2]ePSM Member Data Page'!$I$14</definedName>
    <definedName name="Rx_unknown_mem_20_44_curr" localSheetId="4" hidden="1">'[2]ePSM Member Data Page'!$I$14</definedName>
    <definedName name="Rx_unknown_mem_20_44_curr" hidden="1">'[2]ePSM Member Data Page'!$I$14</definedName>
    <definedName name="Rx_unknown_mem_20_44_prior" localSheetId="5" hidden="1">'[2]ePSM Member Data Page'!$L$14</definedName>
    <definedName name="Rx_unknown_mem_20_44_prior" localSheetId="4" hidden="1">'[2]ePSM Member Data Page'!$L$14</definedName>
    <definedName name="Rx_unknown_mem_20_44_prior" hidden="1">'[2]ePSM Member Data Page'!$L$14</definedName>
    <definedName name="Rx_unknown_mem_45_64_curr" localSheetId="5" hidden="1">'[2]ePSM Member Data Page'!$I$15</definedName>
    <definedName name="Rx_unknown_mem_45_64_curr" localSheetId="4" hidden="1">'[2]ePSM Member Data Page'!$I$15</definedName>
    <definedName name="Rx_unknown_mem_45_64_curr" hidden="1">'[2]ePSM Member Data Page'!$I$15</definedName>
    <definedName name="Rx_unknown_mem_45_64_prior" localSheetId="5" hidden="1">'[2]ePSM Member Data Page'!$L$15</definedName>
    <definedName name="Rx_unknown_mem_45_64_prior" localSheetId="4" hidden="1">'[2]ePSM Member Data Page'!$L$15</definedName>
    <definedName name="Rx_unknown_mem_45_64_prior" hidden="1">'[2]ePSM Member Data Page'!$L$15</definedName>
    <definedName name="Rx_unknown_mem_65_over_curr" localSheetId="5" hidden="1">'[2]ePSM Member Data Page'!$I$16</definedName>
    <definedName name="Rx_unknown_mem_65_over_curr" localSheetId="4" hidden="1">'[2]ePSM Member Data Page'!$I$16</definedName>
    <definedName name="Rx_unknown_mem_65_over_curr" hidden="1">'[2]ePSM Member Data Page'!$I$16</definedName>
    <definedName name="Rx_unknown_mem_65_over_prior" localSheetId="5" hidden="1">'[2]ePSM Member Data Page'!$L$16</definedName>
    <definedName name="Rx_unknown_mem_65_over_prior" localSheetId="4" hidden="1">'[2]ePSM Member Data Page'!$L$16</definedName>
    <definedName name="Rx_unknown_mem_65_over_prior" hidden="1">'[2]ePSM Member Data Page'!$L$16</definedName>
    <definedName name="Rx_unknown_members_curr" localSheetId="5" hidden="1">'[2]ePSM Member Data Page'!$I$17</definedName>
    <definedName name="Rx_unknown_members_curr" localSheetId="4" hidden="1">'[2]ePSM Member Data Page'!$I$17</definedName>
    <definedName name="Rx_unknown_members_curr" hidden="1">'[2]ePSM Member Data Page'!$I$17</definedName>
    <definedName name="Rx_unknown_members_prior" localSheetId="5" hidden="1">'[2]ePSM Member Data Page'!$L$17</definedName>
    <definedName name="Rx_unknown_members_prior" localSheetId="4" hidden="1">'[2]ePSM Member Data Page'!$L$17</definedName>
    <definedName name="Rx_unknown_members_prior" hidden="1">'[2]ePSM Member Data Page'!$L$17</definedName>
    <definedName name="s" localSheetId="5" hidden="1">{"rates",#N/A,FALSE,"Summary"}</definedName>
    <definedName name="s" localSheetId="4" hidden="1">{"rates",#N/A,FALSE,"Summary"}</definedName>
    <definedName name="s" localSheetId="7" hidden="1">{"rates",#N/A,FALSE,"Summary"}</definedName>
    <definedName name="s" hidden="1">{"rates",#N/A,FALSE,"Summary"}</definedName>
    <definedName name="SI_EXEC_SUMMARY_RANGE_ROW7_ROW83" localSheetId="5" hidden="1">'[2]Executive Summary'!$A$7:$IV$82</definedName>
    <definedName name="SI_EXEC_SUMMARY_RANGE_ROW7_ROW83" localSheetId="4" hidden="1">'[2]Executive Summary'!$A$7:$IV$82</definedName>
    <definedName name="SI_EXEC_SUMMARY_RANGE_ROW7_ROW83" hidden="1">'[2]Executive Summary'!$A$7:$IV$82</definedName>
    <definedName name="SI_EXEC_SUMMARY_RANGE_ROW71_ROW82" localSheetId="5" hidden="1">'[2]Executive Summary'!$A$71:$IV$82</definedName>
    <definedName name="SI_EXEC_SUMMARY_RANGE_ROW71_ROW82" localSheetId="4" hidden="1">'[2]Executive Summary'!$A$71:$IV$82</definedName>
    <definedName name="SI_EXEC_SUMMARY_RANGE_ROW71_ROW82" hidden="1">'[2]Executive Summary'!$A$71:$IV$82</definedName>
    <definedName name="si_exec_summary_row44" localSheetId="5" hidden="1">'[2]Executive Summary'!$A$44:$IV$44</definedName>
    <definedName name="si_exec_summary_row44" localSheetId="4" hidden="1">'[2]Executive Summary'!$A$44:$IV$44</definedName>
    <definedName name="si_exec_summary_row44" hidden="1">'[2]Executive Summary'!$A$44:$IV$44</definedName>
    <definedName name="si_exec_summary_rows56_rows65" localSheetId="5" hidden="1">'[2]Executive Summary'!$A$56:$IV$65</definedName>
    <definedName name="si_exec_summary_rows56_rows65" localSheetId="4" hidden="1">'[2]Executive Summary'!$A$56:$IV$65</definedName>
    <definedName name="si_exec_summary_rows56_rows65" hidden="1">'[2]Executive Summary'!$A$56:$IV$65</definedName>
    <definedName name="si_exec_summary_rows7_rows82" localSheetId="5" hidden="1">'[2]Executive Summary'!$A$7:$IV$82</definedName>
    <definedName name="si_exec_summary_rows7_rows82" localSheetId="4" hidden="1">'[2]Executive Summary'!$A$7:$IV$82</definedName>
    <definedName name="si_exec_summary_rows7_rows82" hidden="1">'[2]Executive Summary'!$A$7:$IV$82</definedName>
    <definedName name="si_exec_summary_rows7_rows84" localSheetId="5" hidden="1">'[2]Executive Summary'!$A$7:$IV$84</definedName>
    <definedName name="si_exec_summary_rows7_rows84" localSheetId="4" hidden="1">'[2]Executive Summary'!$A$7:$IV$84</definedName>
    <definedName name="si_exec_summary_rows7_rows84" hidden="1">'[2]Executive Summary'!$A$7:$IV$84</definedName>
    <definedName name="si_exec_summary_rows71_rows83" localSheetId="5" hidden="1">'[2]Executive Summary'!$A$71:$IV$83</definedName>
    <definedName name="si_exec_summary_rows71_rows83" localSheetId="4" hidden="1">'[2]Executive Summary'!$A$71:$IV$83</definedName>
    <definedName name="si_exec_summary_rows71_rows83" hidden="1">'[2]Executive Summary'!$A$71:$IV$83</definedName>
    <definedName name="SI_Executive_Summary_Home" localSheetId="5" hidden="1">'[2]Executive Summary'!$A$1</definedName>
    <definedName name="SI_Executive_Summary_Home" localSheetId="4" hidden="1">'[2]Executive Summary'!$A$1</definedName>
    <definedName name="SI_Executive_Summary_Home" hidden="1">'[2]Executive Summary'!$A$1</definedName>
    <definedName name="SI_Executive_Summary_Page" localSheetId="5" hidden="1">'[2]Executive Summary'!$A$7:$IV$83</definedName>
    <definedName name="SI_Executive_Summary_Page" localSheetId="4" hidden="1">'[2]Executive Summary'!$A$7:$IV$83</definedName>
    <definedName name="SI_Executive_Summary_Page" hidden="1">'[2]Executive Summary'!$A$7:$IV$83</definedName>
    <definedName name="SI_Executive_Summary_Page_NoData_Text" localSheetId="5" hidden="1">'[2]Executive Summary'!$A$6</definedName>
    <definedName name="SI_Executive_Summary_Page_NoData_Text" localSheetId="4" hidden="1">'[2]Executive Summary'!$A$6</definedName>
    <definedName name="SI_Executive_Summary_Page_NoData_Text" hidden="1">'[2]Executive Summary'!$A$6</definedName>
    <definedName name="SI_Executive_Summary_Range" localSheetId="5" hidden="1">'[2]Executive Summary'!$A$1:$B$83</definedName>
    <definedName name="SI_Executive_Summary_Range" localSheetId="4" hidden="1">'[2]Executive Summary'!$A$1:$B$83</definedName>
    <definedName name="SI_Executive_Summary_Range" hidden="1">'[2]Executive Summary'!$A$1:$B$83</definedName>
    <definedName name="SI_FI_SBP_product_count" localSheetId="5" hidden="1">'[2]ePSM SBP Page'!$E$1</definedName>
    <definedName name="SI_FI_SBP_product_count" localSheetId="4" hidden="1">'[2]ePSM SBP Page'!$E$1</definedName>
    <definedName name="SI_FI_SBP_product_count" hidden="1">'[2]ePSM SBP Page'!$E$1</definedName>
    <definedName name="SI_Rx_Paid_Current" localSheetId="5" hidden="1">'[2]Rx Key Statistics page'!$D$21</definedName>
    <definedName name="SI_Rx_Paid_Current" localSheetId="4" hidden="1">'[2]Rx Key Statistics page'!$D$21</definedName>
    <definedName name="SI_Rx_Paid_Current" hidden="1">'[2]Rx Key Statistics page'!$D$21</definedName>
    <definedName name="SI_SBP_product_count" localSheetId="5" hidden="1">'[2]ePSM SBP Page'!$B$12</definedName>
    <definedName name="SI_SBP_product_count" localSheetId="4" hidden="1">'[2]ePSM SBP Page'!$B$12</definedName>
    <definedName name="SI_SBP_product_count" hidden="1">'[2]ePSM SBP Page'!$B$12</definedName>
    <definedName name="SI_SBP_Total_Prior_Members" localSheetId="5" hidden="1">'[2]ePSM SBP Page'!$A$24</definedName>
    <definedName name="SI_SBP_Total_Prior_Members" localSheetId="4" hidden="1">'[2]ePSM SBP Page'!$A$24</definedName>
    <definedName name="SI_SBP_Total_Prior_Members" hidden="1">'[2]ePSM SBP Page'!$A$24</definedName>
    <definedName name="singlesource_util_curr" localSheetId="5" hidden="1">'[2]ePSM RxClaim Data Page'!$B$77</definedName>
    <definedName name="singlesource_util_curr" localSheetId="4" hidden="1">'[2]ePSM RxClaim Data Page'!$B$77</definedName>
    <definedName name="singlesource_util_curr" hidden="1">'[2]ePSM RxClaim Data Page'!$B$77</definedName>
    <definedName name="singlesource_util_prior" localSheetId="5" hidden="1">'[2]ePSM RxClaim Data Page'!$E$77</definedName>
    <definedName name="singlesource_util_prior" localSheetId="4" hidden="1">'[2]ePSM RxClaim Data Page'!$E$77</definedName>
    <definedName name="singlesource_util_prior" hidden="1">'[2]ePSM RxClaim Data Page'!$E$77</definedName>
    <definedName name="sort_product" localSheetId="5" hidden="1">'[2]Report Criteria'!$B$14:$B$17</definedName>
    <definedName name="sort_product" localSheetId="4" hidden="1">'[2]Report Criteria'!$B$14:$B$17</definedName>
    <definedName name="sort_product" hidden="1">'[2]Report Criteria'!$B$14:$B$17</definedName>
    <definedName name="Split_Mode" localSheetId="5" hidden="1">[4]Parameters!$B$25</definedName>
    <definedName name="Split_Mode" localSheetId="4" hidden="1">[4]Parameters!$B$25</definedName>
    <definedName name="Split_Mode" hidden="1">[4]Parameters!$B$25</definedName>
    <definedName name="sq" localSheetId="5" hidden="1">#REF!</definedName>
    <definedName name="sq" localSheetId="4" hidden="1">#REF!</definedName>
    <definedName name="sq" hidden="1">#REF!</definedName>
    <definedName name="StopLightingCostShare" localSheetId="5" hidden="1">'[2]ePSM Stop Lighting Page'!$C$147:$C$150</definedName>
    <definedName name="StopLightingCostShare" localSheetId="4" hidden="1">'[2]ePSM Stop Lighting Page'!$C$147:$C$150</definedName>
    <definedName name="StopLightingCostShare" hidden="1">'[2]ePSM Stop Lighting Page'!$C$147:$C$150</definedName>
    <definedName name="StopLightingImpactCat" localSheetId="5" hidden="1">'[2]ePSM Stop Lighting Page'!$C$83:$C$106</definedName>
    <definedName name="StopLightingImpactCat" localSheetId="4" hidden="1">'[2]ePSM Stop Lighting Page'!$C$83:$C$106</definedName>
    <definedName name="StopLightingImpactCat" hidden="1">'[2]ePSM Stop Lighting Page'!$C$83:$C$106</definedName>
    <definedName name="StopLightingKeyStats" localSheetId="5" hidden="1">'[2]ePSM Stop Lighting Page'!$C$5:$C$74</definedName>
    <definedName name="StopLightingKeyStats" localSheetId="4" hidden="1">'[2]ePSM Stop Lighting Page'!$C$5:$C$74</definedName>
    <definedName name="StopLightingKeyStats" hidden="1">'[2]ePSM Stop Lighting Page'!$C$5:$C$74</definedName>
    <definedName name="StopLightingProviderNetwork" localSheetId="5" hidden="1">'[2]ePSM Stop Lighting Page'!$C$115:$C$138</definedName>
    <definedName name="StopLightingProviderNetwork" localSheetId="4" hidden="1">'[2]ePSM Stop Lighting Page'!$C$115:$C$138</definedName>
    <definedName name="StopLightingProviderNetwork" hidden="1">'[2]ePSM Stop Lighting Page'!$C$115:$C$138</definedName>
    <definedName name="StopLightStart" localSheetId="5" hidden="1">'[2]ePSM Stop Lighting Page'!$C$5</definedName>
    <definedName name="StopLightStart" localSheetId="4" hidden="1">'[2]ePSM Stop Lighting Page'!$C$5</definedName>
    <definedName name="StopLightStart" hidden="1">'[2]ePSM Stop Lighting Page'!$C$5</definedName>
    <definedName name="sum_awp_amt_brand_mod_curr" localSheetId="5" hidden="1">'[2]ePSM RxClaim Data Page'!$N$34</definedName>
    <definedName name="sum_awp_amt_brand_mod_curr" localSheetId="4" hidden="1">'[2]ePSM RxClaim Data Page'!$N$34</definedName>
    <definedName name="sum_awp_amt_brand_mod_curr" hidden="1">'[2]ePSM RxClaim Data Page'!$N$34</definedName>
    <definedName name="sum_awp_amt_brand_mod_prior" localSheetId="5" hidden="1">'[2]ePSM RxClaim Data Page'!$Q$34</definedName>
    <definedName name="sum_awp_amt_brand_mod_prior" localSheetId="4" hidden="1">'[2]ePSM RxClaim Data Page'!$Q$34</definedName>
    <definedName name="sum_awp_amt_brand_mod_prior" hidden="1">'[2]ePSM RxClaim Data Page'!$Q$34</definedName>
    <definedName name="sum_awp_amt_brand_retail_curr" localSheetId="5" hidden="1">'[2]ePSM RxClaim Data Page'!$N$16</definedName>
    <definedName name="sum_awp_amt_brand_retail_curr" localSheetId="4" hidden="1">'[2]ePSM RxClaim Data Page'!$N$16</definedName>
    <definedName name="sum_awp_amt_brand_retail_curr" hidden="1">'[2]ePSM RxClaim Data Page'!$N$16</definedName>
    <definedName name="sum_awp_amt_brand_retail_prior" localSheetId="5" hidden="1">'[2]ePSM RxClaim Data Page'!$Q$16</definedName>
    <definedName name="sum_awp_amt_brand_retail_prior" localSheetId="4" hidden="1">'[2]ePSM RxClaim Data Page'!$Q$16</definedName>
    <definedName name="sum_awp_amt_brand_retail_prior" hidden="1">'[2]ePSM RxClaim Data Page'!$Q$16</definedName>
    <definedName name="sum_awp_amt_mac_mod_curr" localSheetId="5" hidden="1">'[2]ePSM RxClaim Data Page'!$N$22</definedName>
    <definedName name="sum_awp_amt_mac_mod_curr" localSheetId="4" hidden="1">'[2]ePSM RxClaim Data Page'!$N$22</definedName>
    <definedName name="sum_awp_amt_mac_mod_curr" hidden="1">'[2]ePSM RxClaim Data Page'!$N$22</definedName>
    <definedName name="sum_awp_amt_mac_mod_prior" localSheetId="5" hidden="1">'[2]ePSM RxClaim Data Page'!$Q$22</definedName>
    <definedName name="sum_awp_amt_mac_mod_prior" localSheetId="4" hidden="1">'[2]ePSM RxClaim Data Page'!$Q$22</definedName>
    <definedName name="sum_awp_amt_mac_mod_prior" hidden="1">'[2]ePSM RxClaim Data Page'!$Q$22</definedName>
    <definedName name="sum_awp_amt_mac_retail_curr" localSheetId="5" hidden="1">'[2]ePSM RxClaim Data Page'!$N$4</definedName>
    <definedName name="sum_awp_amt_mac_retail_curr" localSheetId="4" hidden="1">'[2]ePSM RxClaim Data Page'!$N$4</definedName>
    <definedName name="sum_awp_amt_mac_retail_curr" hidden="1">'[2]ePSM RxClaim Data Page'!$N$4</definedName>
    <definedName name="sum_awp_amt_mac_retail_prior" localSheetId="5" hidden="1">'[2]ePSM RxClaim Data Page'!$Q$4</definedName>
    <definedName name="sum_awp_amt_mac_retail_prior" localSheetId="4" hidden="1">'[2]ePSM RxClaim Data Page'!$Q$4</definedName>
    <definedName name="sum_awp_amt_mac_retail_prior" hidden="1">'[2]ePSM RxClaim Data Page'!$Q$4</definedName>
    <definedName name="sum_awp_amt_non_mac_mod_curr" localSheetId="5" hidden="1">'[2]ePSM RxClaim Data Page'!$N$28</definedName>
    <definedName name="sum_awp_amt_non_mac_mod_curr" localSheetId="4" hidden="1">'[2]ePSM RxClaim Data Page'!$N$28</definedName>
    <definedName name="sum_awp_amt_non_mac_mod_curr" hidden="1">'[2]ePSM RxClaim Data Page'!$N$28</definedName>
    <definedName name="sum_awp_amt_non_mac_mod_prior" localSheetId="5" hidden="1">'[2]ePSM RxClaim Data Page'!$Q$28</definedName>
    <definedName name="sum_awp_amt_non_mac_mod_prior" localSheetId="4" hidden="1">'[2]ePSM RxClaim Data Page'!$Q$28</definedName>
    <definedName name="sum_awp_amt_non_mac_mod_prior" hidden="1">'[2]ePSM RxClaim Data Page'!$Q$28</definedName>
    <definedName name="sum_awp_amt_non_mac_retail_curr" localSheetId="5" hidden="1">'[2]ePSM RxClaim Data Page'!$N$10</definedName>
    <definedName name="sum_awp_amt_non_mac_retail_curr" localSheetId="4" hidden="1">'[2]ePSM RxClaim Data Page'!$N$10</definedName>
    <definedName name="sum_awp_amt_non_mac_retail_curr" hidden="1">'[2]ePSM RxClaim Data Page'!$N$10</definedName>
    <definedName name="sum_awp_amt_non_mac_retail_prior" localSheetId="5" hidden="1">'[2]ePSM RxClaim Data Page'!$Q$10</definedName>
    <definedName name="sum_awp_amt_non_mac_retail_prior" localSheetId="4" hidden="1">'[2]ePSM RxClaim Data Page'!$Q$10</definedName>
    <definedName name="sum_awp_amt_non_mac_retail_prior" hidden="1">'[2]ePSM RxClaim Data Page'!$Q$10</definedName>
    <definedName name="sum_brand_multisource_avg_paid_claim_curr" localSheetId="5" hidden="1">'[2]ePSM RxClaim Data Page'!$B$79</definedName>
    <definedName name="sum_brand_multisource_avg_paid_claim_curr" localSheetId="4" hidden="1">'[2]ePSM RxClaim Data Page'!$B$79</definedName>
    <definedName name="sum_brand_multisource_avg_paid_claim_curr" hidden="1">'[2]ePSM RxClaim Data Page'!$B$79</definedName>
    <definedName name="sum_brand_multisource_avg_paid_claim_prior" localSheetId="5" hidden="1">'[2]ePSM RxClaim Data Page'!$E$79</definedName>
    <definedName name="sum_brand_multisource_avg_paid_claim_prior" localSheetId="4" hidden="1">'[2]ePSM RxClaim Data Page'!$E$79</definedName>
    <definedName name="sum_brand_multisource_avg_paid_claim_prior" hidden="1">'[2]ePSM RxClaim Data Page'!$E$79</definedName>
    <definedName name="sum_brand_multisource_calc_ing_curr" localSheetId="5" hidden="1">'[2]ePSM RxClaim Data Page'!$B$80</definedName>
    <definedName name="sum_brand_multisource_calc_ing_curr" localSheetId="4" hidden="1">'[2]ePSM RxClaim Data Page'!$B$80</definedName>
    <definedName name="sum_brand_multisource_calc_ing_curr" hidden="1">'[2]ePSM RxClaim Data Page'!$B$80</definedName>
    <definedName name="sum_brand_multisource_calc_ing_prior" localSheetId="5" hidden="1">'[2]ePSM RxClaim Data Page'!$E$80</definedName>
    <definedName name="sum_brand_multisource_calc_ing_prior" localSheetId="4" hidden="1">'[2]ePSM RxClaim Data Page'!$E$80</definedName>
    <definedName name="sum_brand_multisource_calc_ing_prior" hidden="1">'[2]ePSM RxClaim Data Page'!$E$80</definedName>
    <definedName name="sum_brand_multisource_copay_curr" localSheetId="5" hidden="1">'[2]ePSM RxClaim Data Page'!$B$81</definedName>
    <definedName name="sum_brand_multisource_copay_curr" localSheetId="4" hidden="1">'[2]ePSM RxClaim Data Page'!$B$81</definedName>
    <definedName name="sum_brand_multisource_copay_curr" hidden="1">'[2]ePSM RxClaim Data Page'!$B$81</definedName>
    <definedName name="sum_brand_multisource_copay_prior" localSheetId="5" hidden="1">'[2]ePSM RxClaim Data Page'!$E$81</definedName>
    <definedName name="sum_brand_multisource_copay_prior" localSheetId="4" hidden="1">'[2]ePSM RxClaim Data Page'!$E$81</definedName>
    <definedName name="sum_brand_multisource_copay_prior" hidden="1">'[2]ePSM RxClaim Data Page'!$E$81</definedName>
    <definedName name="sum_brand_multisource_paid_amt_curr" localSheetId="5" hidden="1">'[2]ePSM RxClaim Data Page'!$B$78</definedName>
    <definedName name="sum_brand_multisource_paid_amt_curr" localSheetId="4" hidden="1">'[2]ePSM RxClaim Data Page'!$B$78</definedName>
    <definedName name="sum_brand_multisource_paid_amt_curr" hidden="1">'[2]ePSM RxClaim Data Page'!$B$78</definedName>
    <definedName name="sum_brand_multisource_paid_amt_prior" localSheetId="5" hidden="1">'[2]ePSM RxClaim Data Page'!$E$78</definedName>
    <definedName name="sum_brand_multisource_paid_amt_prior" localSheetId="4" hidden="1">'[2]ePSM RxClaim Data Page'!$E$78</definedName>
    <definedName name="sum_brand_multisource_paid_amt_prior" hidden="1">'[2]ePSM RxClaim Data Page'!$E$78</definedName>
    <definedName name="sum_brand_singlesource_avg_paid_claim_curr" localSheetId="5" hidden="1">'[2]ePSM RxClaim Data Page'!$B$74</definedName>
    <definedName name="sum_brand_singlesource_avg_paid_claim_curr" localSheetId="4" hidden="1">'[2]ePSM RxClaim Data Page'!$B$74</definedName>
    <definedName name="sum_brand_singlesource_avg_paid_claim_curr" hidden="1">'[2]ePSM RxClaim Data Page'!$B$74</definedName>
    <definedName name="sum_brand_singlesource_avg_paid_claim_prior" localSheetId="5" hidden="1">'[2]ePSM RxClaim Data Page'!$E$74</definedName>
    <definedName name="sum_brand_singlesource_avg_paid_claim_prior" localSheetId="4" hidden="1">'[2]ePSM RxClaim Data Page'!$E$74</definedName>
    <definedName name="sum_brand_singlesource_avg_paid_claim_prior" hidden="1">'[2]ePSM RxClaim Data Page'!$E$74</definedName>
    <definedName name="sum_brand_singlesource_calc_ing_curr" localSheetId="5" hidden="1">'[2]ePSM RxClaim Data Page'!$B$75</definedName>
    <definedName name="sum_brand_singlesource_calc_ing_curr" localSheetId="4" hidden="1">'[2]ePSM RxClaim Data Page'!$B$75</definedName>
    <definedName name="sum_brand_singlesource_calc_ing_curr" hidden="1">'[2]ePSM RxClaim Data Page'!$B$75</definedName>
    <definedName name="sum_brand_singlesource_calc_ing_prior" localSheetId="5" hidden="1">'[2]ePSM RxClaim Data Page'!$E$75</definedName>
    <definedName name="sum_brand_singlesource_calc_ing_prior" localSheetId="4" hidden="1">'[2]ePSM RxClaim Data Page'!$E$75</definedName>
    <definedName name="sum_brand_singlesource_calc_ing_prior" hidden="1">'[2]ePSM RxClaim Data Page'!$E$75</definedName>
    <definedName name="sum_brand_singlesource_copay_curr" localSheetId="5" hidden="1">'[2]ePSM RxClaim Data Page'!$B$76</definedName>
    <definedName name="sum_brand_singlesource_copay_curr" localSheetId="4" hidden="1">'[2]ePSM RxClaim Data Page'!$B$76</definedName>
    <definedName name="sum_brand_singlesource_copay_curr" hidden="1">'[2]ePSM RxClaim Data Page'!$B$76</definedName>
    <definedName name="sum_brand_singlesource_copay_prior" localSheetId="5" hidden="1">'[2]ePSM RxClaim Data Page'!$E$76</definedName>
    <definedName name="sum_brand_singlesource_copay_prior" localSheetId="4" hidden="1">'[2]ePSM RxClaim Data Page'!$E$76</definedName>
    <definedName name="sum_brand_singlesource_copay_prior" hidden="1">'[2]ePSM RxClaim Data Page'!$E$76</definedName>
    <definedName name="sum_brand_singlesource_paid_amt_curr" localSheetId="5" hidden="1">'[2]ePSM RxClaim Data Page'!$B$73</definedName>
    <definedName name="sum_brand_singlesource_paid_amt_curr" localSheetId="4" hidden="1">'[2]ePSM RxClaim Data Page'!$B$73</definedName>
    <definedName name="sum_brand_singlesource_paid_amt_curr" hidden="1">'[2]ePSM RxClaim Data Page'!$B$73</definedName>
    <definedName name="sum_brand_singlesource_paid_amt_prior" localSheetId="5" hidden="1">'[2]ePSM RxClaim Data Page'!$E$73</definedName>
    <definedName name="sum_brand_singlesource_paid_amt_prior" localSheetId="4" hidden="1">'[2]ePSM RxClaim Data Page'!$E$73</definedName>
    <definedName name="sum_brand_singlesource_paid_amt_prior" hidden="1">'[2]ePSM RxClaim Data Page'!$E$73</definedName>
    <definedName name="sum_calc_ing_cost_curr" localSheetId="5" hidden="1">'[2]ePSM RxClaim Data Page'!$B$8</definedName>
    <definedName name="sum_calc_ing_cost_curr" localSheetId="4" hidden="1">'[2]ePSM RxClaim Data Page'!$B$8</definedName>
    <definedName name="sum_calc_ing_cost_curr" hidden="1">'[2]ePSM RxClaim Data Page'!$B$8</definedName>
    <definedName name="sum_calc_ing_cost_prior" localSheetId="5" hidden="1">'[2]ePSM RxClaim Data Page'!$E$8</definedName>
    <definedName name="sum_calc_ing_cost_prior" localSheetId="4" hidden="1">'[2]ePSM RxClaim Data Page'!$E$8</definedName>
    <definedName name="sum_calc_ing_cost_prior" hidden="1">'[2]ePSM RxClaim Data Page'!$E$8</definedName>
    <definedName name="sum_calcing_cost_amt_brand_mod_curr" localSheetId="5" hidden="1">'[2]ePSM RxClaim Data Page'!$N$35</definedName>
    <definedName name="sum_calcing_cost_amt_brand_mod_curr" localSheetId="4" hidden="1">'[2]ePSM RxClaim Data Page'!$N$35</definedName>
    <definedName name="sum_calcing_cost_amt_brand_mod_curr" hidden="1">'[2]ePSM RxClaim Data Page'!$N$35</definedName>
    <definedName name="sum_calcing_cost_amt_brand_mod_prior" localSheetId="5" hidden="1">'[2]ePSM RxClaim Data Page'!$Q$35</definedName>
    <definedName name="sum_calcing_cost_amt_brand_mod_prior" localSheetId="4" hidden="1">'[2]ePSM RxClaim Data Page'!$Q$35</definedName>
    <definedName name="sum_calcing_cost_amt_brand_mod_prior" hidden="1">'[2]ePSM RxClaim Data Page'!$Q$35</definedName>
    <definedName name="sum_calcing_cost_amt_brand_retail_curr" localSheetId="5" hidden="1">'[2]ePSM RxClaim Data Page'!$N$17</definedName>
    <definedName name="sum_calcing_cost_amt_brand_retail_curr" localSheetId="4" hidden="1">'[2]ePSM RxClaim Data Page'!$N$17</definedName>
    <definedName name="sum_calcing_cost_amt_brand_retail_curr" hidden="1">'[2]ePSM RxClaim Data Page'!$N$17</definedName>
    <definedName name="sum_calcing_cost_amt_brand_retail_prior" localSheetId="5" hidden="1">'[2]ePSM RxClaim Data Page'!$Q$17</definedName>
    <definedName name="sum_calcing_cost_amt_brand_retail_prior" localSheetId="4" hidden="1">'[2]ePSM RxClaim Data Page'!$Q$17</definedName>
    <definedName name="sum_calcing_cost_amt_brand_retail_prior" hidden="1">'[2]ePSM RxClaim Data Page'!$Q$17</definedName>
    <definedName name="sum_calcing_cost_amt_mac_mod_curr" localSheetId="5" hidden="1">'[2]ePSM RxClaim Data Page'!$N$23</definedName>
    <definedName name="sum_calcing_cost_amt_mac_mod_curr" localSheetId="4" hidden="1">'[2]ePSM RxClaim Data Page'!$N$23</definedName>
    <definedName name="sum_calcing_cost_amt_mac_mod_curr" hidden="1">'[2]ePSM RxClaim Data Page'!$N$23</definedName>
    <definedName name="sum_calcing_cost_amt_mac_mod_prior" localSheetId="5" hidden="1">'[2]ePSM RxClaim Data Page'!$Q$23</definedName>
    <definedName name="sum_calcing_cost_amt_mac_mod_prior" localSheetId="4" hidden="1">'[2]ePSM RxClaim Data Page'!$Q$23</definedName>
    <definedName name="sum_calcing_cost_amt_mac_mod_prior" hidden="1">'[2]ePSM RxClaim Data Page'!$Q$23</definedName>
    <definedName name="sum_calcing_cost_amt_mac_retail_curr" localSheetId="5" hidden="1">'[2]ePSM RxClaim Data Page'!$N$5</definedName>
    <definedName name="sum_calcing_cost_amt_mac_retail_curr" localSheetId="4" hidden="1">'[2]ePSM RxClaim Data Page'!$N$5</definedName>
    <definedName name="sum_calcing_cost_amt_mac_retail_curr" hidden="1">'[2]ePSM RxClaim Data Page'!$N$5</definedName>
    <definedName name="sum_calcing_cost_amt_mac_retail_prior" localSheetId="5" hidden="1">'[2]ePSM RxClaim Data Page'!$Q$5</definedName>
    <definedName name="sum_calcing_cost_amt_mac_retail_prior" localSheetId="4" hidden="1">'[2]ePSM RxClaim Data Page'!$Q$5</definedName>
    <definedName name="sum_calcing_cost_amt_mac_retail_prior" hidden="1">'[2]ePSM RxClaim Data Page'!$Q$5</definedName>
    <definedName name="sum_calcing_cost_amt_non_mac_mod_curr" localSheetId="5" hidden="1">'[2]ePSM RxClaim Data Page'!$N$29</definedName>
    <definedName name="sum_calcing_cost_amt_non_mac_mod_curr" localSheetId="4" hidden="1">'[2]ePSM RxClaim Data Page'!$N$29</definedName>
    <definedName name="sum_calcing_cost_amt_non_mac_mod_curr" hidden="1">'[2]ePSM RxClaim Data Page'!$N$29</definedName>
    <definedName name="sum_calcing_cost_amt_non_mac_mod_prior" localSheetId="5" hidden="1">'[2]ePSM RxClaim Data Page'!$Q$29</definedName>
    <definedName name="sum_calcing_cost_amt_non_mac_mod_prior" localSheetId="4" hidden="1">'[2]ePSM RxClaim Data Page'!$Q$29</definedName>
    <definedName name="sum_calcing_cost_amt_non_mac_mod_prior" hidden="1">'[2]ePSM RxClaim Data Page'!$Q$29</definedName>
    <definedName name="sum_calcing_cost_amt_non_mac_retail_curr" localSheetId="5" hidden="1">'[2]ePSM RxClaim Data Page'!$N$11</definedName>
    <definedName name="sum_calcing_cost_amt_non_mac_retail_curr" localSheetId="4" hidden="1">'[2]ePSM RxClaim Data Page'!$N$11</definedName>
    <definedName name="sum_calcing_cost_amt_non_mac_retail_curr" hidden="1">'[2]ePSM RxClaim Data Page'!$N$11</definedName>
    <definedName name="sum_calcing_cost_amt_non_mac_retail_prior" localSheetId="5" hidden="1">'[2]ePSM RxClaim Data Page'!$Q$11</definedName>
    <definedName name="sum_calcing_cost_amt_non_mac_retail_prior" localSheetId="4" hidden="1">'[2]ePSM RxClaim Data Page'!$Q$11</definedName>
    <definedName name="sum_calcing_cost_amt_non_mac_retail_prior" hidden="1">'[2]ePSM RxClaim Data Page'!$Q$11</definedName>
    <definedName name="sum_copay_curr" localSheetId="5" hidden="1">'[2]ePSM RxClaim Data Page'!$B$9</definedName>
    <definedName name="sum_copay_curr" localSheetId="4" hidden="1">'[2]ePSM RxClaim Data Page'!$B$9</definedName>
    <definedName name="sum_copay_curr" hidden="1">'[2]ePSM RxClaim Data Page'!$B$9</definedName>
    <definedName name="sum_copay_prior" localSheetId="5" hidden="1">'[2]ePSM RxClaim Data Page'!$E$9</definedName>
    <definedName name="sum_copay_prior" localSheetId="4" hidden="1">'[2]ePSM RxClaim Data Page'!$E$9</definedName>
    <definedName name="sum_copay_prior" hidden="1">'[2]ePSM RxClaim Data Page'!$E$9</definedName>
    <definedName name="sum_generic_avg_paid_claim_curr" localSheetId="5" hidden="1">'[2]ePSM RxClaim Data Page'!$B$69</definedName>
    <definedName name="sum_generic_avg_paid_claim_curr" localSheetId="4" hidden="1">'[2]ePSM RxClaim Data Page'!$B$69</definedName>
    <definedName name="sum_generic_avg_paid_claim_curr" hidden="1">'[2]ePSM RxClaim Data Page'!$B$69</definedName>
    <definedName name="sum_generic_avg_paid_claim_prior" localSheetId="5" hidden="1">'[2]ePSM RxClaim Data Page'!$E$69</definedName>
    <definedName name="sum_generic_avg_paid_claim_prior" localSheetId="4" hidden="1">'[2]ePSM RxClaim Data Page'!$E$69</definedName>
    <definedName name="sum_generic_avg_paid_claim_prior" hidden="1">'[2]ePSM RxClaim Data Page'!$E$69</definedName>
    <definedName name="sum_generic_calc_ing_curr" localSheetId="5" hidden="1">'[2]ePSM RxClaim Data Page'!$B$70</definedName>
    <definedName name="sum_generic_calc_ing_curr" localSheetId="4" hidden="1">'[2]ePSM RxClaim Data Page'!$B$70</definedName>
    <definedName name="sum_generic_calc_ing_curr" hidden="1">'[2]ePSM RxClaim Data Page'!$B$70</definedName>
    <definedName name="sum_generic_calc_ing_prior" localSheetId="5" hidden="1">'[2]ePSM RxClaim Data Page'!$E$70</definedName>
    <definedName name="sum_generic_calc_ing_prior" localSheetId="4" hidden="1">'[2]ePSM RxClaim Data Page'!$E$70</definedName>
    <definedName name="sum_generic_calc_ing_prior" hidden="1">'[2]ePSM RxClaim Data Page'!$E$70</definedName>
    <definedName name="sum_generic_copay_curr" localSheetId="5" hidden="1">'[2]ePSM RxClaim Data Page'!$B$71</definedName>
    <definedName name="sum_generic_copay_curr" localSheetId="4" hidden="1">'[2]ePSM RxClaim Data Page'!$B$71</definedName>
    <definedName name="sum_generic_copay_curr" hidden="1">'[2]ePSM RxClaim Data Page'!$B$71</definedName>
    <definedName name="sum_generic_copay_prior" localSheetId="5" hidden="1">'[2]ePSM RxClaim Data Page'!$E$71</definedName>
    <definedName name="sum_generic_copay_prior" localSheetId="4" hidden="1">'[2]ePSM RxClaim Data Page'!$E$71</definedName>
    <definedName name="sum_generic_copay_prior" hidden="1">'[2]ePSM RxClaim Data Page'!$E$71</definedName>
    <definedName name="sum_generic_paid_amt_curr" localSheetId="5" hidden="1">'[2]ePSM RxClaim Data Page'!$B$68</definedName>
    <definedName name="sum_generic_paid_amt_curr" localSheetId="4" hidden="1">'[2]ePSM RxClaim Data Page'!$B$68</definedName>
    <definedName name="sum_generic_paid_amt_curr" hidden="1">'[2]ePSM RxClaim Data Page'!$B$68</definedName>
    <definedName name="sum_generic_paid_amt_prior" localSheetId="5" hidden="1">'[2]ePSM RxClaim Data Page'!$E$68</definedName>
    <definedName name="sum_generic_paid_amt_prior" localSheetId="4" hidden="1">'[2]ePSM RxClaim Data Page'!$E$68</definedName>
    <definedName name="sum_generic_paid_amt_prior" hidden="1">'[2]ePSM RxClaim Data Page'!$E$68</definedName>
    <definedName name="sum_mod_brand_formulary_copay_amt_curr" localSheetId="5" hidden="1">'[2]ePSM RxClaim Data Page'!$B$62</definedName>
    <definedName name="sum_mod_brand_formulary_copay_amt_curr" localSheetId="4" hidden="1">'[2]ePSM RxClaim Data Page'!$B$62</definedName>
    <definedName name="sum_mod_brand_formulary_copay_amt_curr" hidden="1">'[2]ePSM RxClaim Data Page'!$B$62</definedName>
    <definedName name="sum_mod_brand_formulary_copay_amt_prior" localSheetId="5" hidden="1">'[2]ePSM RxClaim Data Page'!$E$62</definedName>
    <definedName name="sum_mod_brand_formulary_copay_amt_prior" localSheetId="4" hidden="1">'[2]ePSM RxClaim Data Page'!$E$62</definedName>
    <definedName name="sum_mod_brand_formulary_copay_amt_prior" hidden="1">'[2]ePSM RxClaim Data Page'!$E$62</definedName>
    <definedName name="sum_mod_brand_formulary_paid_amt_curr" localSheetId="5" hidden="1">'[2]ePSM RxClaim Data Page'!$B$61</definedName>
    <definedName name="sum_mod_brand_formulary_paid_amt_curr" localSheetId="4" hidden="1">'[2]ePSM RxClaim Data Page'!$B$61</definedName>
    <definedName name="sum_mod_brand_formulary_paid_amt_curr" hidden="1">'[2]ePSM RxClaim Data Page'!$B$61</definedName>
    <definedName name="sum_mod_brand_formulary_paid_amt_prior" localSheetId="5" hidden="1">'[2]ePSM RxClaim Data Page'!$E$61</definedName>
    <definedName name="sum_mod_brand_formulary_paid_amt_prior" localSheetId="4" hidden="1">'[2]ePSM RxClaim Data Page'!$E$61</definedName>
    <definedName name="sum_mod_brand_formulary_paid_amt_prior" hidden="1">'[2]ePSM RxClaim Data Page'!$E$61</definedName>
    <definedName name="sum_mod_brand_formulary_plan_paid_amt_curr" localSheetId="5" hidden="1">'[2]ePSM RxClaim Data Page'!$B$63</definedName>
    <definedName name="sum_mod_brand_formulary_plan_paid_amt_curr" localSheetId="4" hidden="1">'[2]ePSM RxClaim Data Page'!$B$63</definedName>
    <definedName name="sum_mod_brand_formulary_plan_paid_amt_curr" hidden="1">'[2]ePSM RxClaim Data Page'!$B$63</definedName>
    <definedName name="sum_mod_brand_formulary_plan_paid_amt_prior" localSheetId="5" hidden="1">'[2]ePSM RxClaim Data Page'!$E$63</definedName>
    <definedName name="sum_mod_brand_formulary_plan_paid_amt_prior" localSheetId="4" hidden="1">'[2]ePSM RxClaim Data Page'!$E$63</definedName>
    <definedName name="sum_mod_brand_formulary_plan_paid_amt_prior" hidden="1">'[2]ePSM RxClaim Data Page'!$E$63</definedName>
    <definedName name="sum_mod_calc_ing_cost_amt_curr" localSheetId="5" hidden="1">'[2]ePSM RxClaim Data Page'!$B$37</definedName>
    <definedName name="sum_mod_calc_ing_cost_amt_curr" localSheetId="4" hidden="1">'[2]ePSM RxClaim Data Page'!$B$37</definedName>
    <definedName name="sum_mod_calc_ing_cost_amt_curr" hidden="1">'[2]ePSM RxClaim Data Page'!$B$37</definedName>
    <definedName name="sum_mod_calc_ing_cost_amt_prior" localSheetId="5" hidden="1">'[2]ePSM RxClaim Data Page'!$E$37</definedName>
    <definedName name="sum_mod_calc_ing_cost_amt_prior" localSheetId="4" hidden="1">'[2]ePSM RxClaim Data Page'!$E$37</definedName>
    <definedName name="sum_mod_calc_ing_cost_amt_prior" hidden="1">'[2]ePSM RxClaim Data Page'!$E$37</definedName>
    <definedName name="sum_mod_generic_copay_amt_curr" localSheetId="5" hidden="1">'[2]ePSM RxClaim Data Page'!$B$58</definedName>
    <definedName name="sum_mod_generic_copay_amt_curr" localSheetId="4" hidden="1">'[2]ePSM RxClaim Data Page'!$B$58</definedName>
    <definedName name="sum_mod_generic_copay_amt_curr" hidden="1">'[2]ePSM RxClaim Data Page'!$B$58</definedName>
    <definedName name="sum_mod_generic_copay_amt_prior" localSheetId="5" hidden="1">'[2]ePSM RxClaim Data Page'!$E$58</definedName>
    <definedName name="sum_mod_generic_copay_amt_prior" localSheetId="4" hidden="1">'[2]ePSM RxClaim Data Page'!$E$58</definedName>
    <definedName name="sum_mod_generic_copay_amt_prior" hidden="1">'[2]ePSM RxClaim Data Page'!$E$58</definedName>
    <definedName name="sum_mod_generic_paid_amt_curr" localSheetId="5" hidden="1">'[2]ePSM RxClaim Data Page'!$B$57</definedName>
    <definedName name="sum_mod_generic_paid_amt_curr" localSheetId="4" hidden="1">'[2]ePSM RxClaim Data Page'!$B$57</definedName>
    <definedName name="sum_mod_generic_paid_amt_curr" hidden="1">'[2]ePSM RxClaim Data Page'!$B$57</definedName>
    <definedName name="sum_mod_generic_paid_amt_prior" localSheetId="5" hidden="1">'[2]ePSM RxClaim Data Page'!$E$57</definedName>
    <definedName name="sum_mod_generic_paid_amt_prior" localSheetId="4" hidden="1">'[2]ePSM RxClaim Data Page'!$E$57</definedName>
    <definedName name="sum_mod_generic_paid_amt_prior" hidden="1">'[2]ePSM RxClaim Data Page'!$E$57</definedName>
    <definedName name="sum_mod_generic_plan_paid_amt_curr" localSheetId="5" hidden="1">'[2]ePSM RxClaim Data Page'!$B$59</definedName>
    <definedName name="sum_mod_generic_plan_paid_amt_curr" localSheetId="4" hidden="1">'[2]ePSM RxClaim Data Page'!$B$59</definedName>
    <definedName name="sum_mod_generic_plan_paid_amt_curr" hidden="1">'[2]ePSM RxClaim Data Page'!$B$59</definedName>
    <definedName name="sum_mod_generic_plan_paid_amt_prior" localSheetId="5" hidden="1">'[2]ePSM RxClaim Data Page'!$E$59</definedName>
    <definedName name="sum_mod_generic_plan_paid_amt_prior" localSheetId="4" hidden="1">'[2]ePSM RxClaim Data Page'!$E$59</definedName>
    <definedName name="sum_mod_generic_plan_paid_amt_prior" hidden="1">'[2]ePSM RxClaim Data Page'!$E$59</definedName>
    <definedName name="sum_mod_non_brand_formulary_copay_amt_curr" localSheetId="5" hidden="1">'[2]ePSM RxClaim Data Page'!$B$66</definedName>
    <definedName name="sum_mod_non_brand_formulary_copay_amt_curr" localSheetId="4" hidden="1">'[2]ePSM RxClaim Data Page'!$B$66</definedName>
    <definedName name="sum_mod_non_brand_formulary_copay_amt_curr" hidden="1">'[2]ePSM RxClaim Data Page'!$B$66</definedName>
    <definedName name="sum_mod_non_brand_formulary_copay_amt_prior" localSheetId="5" hidden="1">'[2]ePSM RxClaim Data Page'!$E$66</definedName>
    <definedName name="sum_mod_non_brand_formulary_copay_amt_prior" localSheetId="4" hidden="1">'[2]ePSM RxClaim Data Page'!$E$66</definedName>
    <definedName name="sum_mod_non_brand_formulary_copay_amt_prior" hidden="1">'[2]ePSM RxClaim Data Page'!$E$66</definedName>
    <definedName name="sum_mod_non_brand_formulary_paid_amt_curr" localSheetId="5" hidden="1">'[2]ePSM RxClaim Data Page'!$B$65</definedName>
    <definedName name="sum_mod_non_brand_formulary_paid_amt_curr" localSheetId="4" hidden="1">'[2]ePSM RxClaim Data Page'!$B$65</definedName>
    <definedName name="sum_mod_non_brand_formulary_paid_amt_curr" hidden="1">'[2]ePSM RxClaim Data Page'!$B$65</definedName>
    <definedName name="sum_mod_non_brand_formulary_paid_amt_prior" localSheetId="5" hidden="1">'[2]ePSM RxClaim Data Page'!$E$65</definedName>
    <definedName name="sum_mod_non_brand_formulary_paid_amt_prior" localSheetId="4" hidden="1">'[2]ePSM RxClaim Data Page'!$E$65</definedName>
    <definedName name="sum_mod_non_brand_formulary_paid_amt_prior" hidden="1">'[2]ePSM RxClaim Data Page'!$E$65</definedName>
    <definedName name="sum_mod_non_brand_formulary_plan_paid_amt_curr" localSheetId="5" hidden="1">'[2]ePSM RxClaim Data Page'!$B$67</definedName>
    <definedName name="sum_mod_non_brand_formulary_plan_paid_amt_curr" localSheetId="4" hidden="1">'[2]ePSM RxClaim Data Page'!$B$67</definedName>
    <definedName name="sum_mod_non_brand_formulary_plan_paid_amt_curr" hidden="1">'[2]ePSM RxClaim Data Page'!$B$67</definedName>
    <definedName name="sum_mod_non_brand_formulary_plan_paid_amt_prior" localSheetId="5" hidden="1">'[2]ePSM RxClaim Data Page'!$E$67</definedName>
    <definedName name="sum_mod_non_brand_formulary_plan_paid_amt_prior" localSheetId="4" hidden="1">'[2]ePSM RxClaim Data Page'!$E$67</definedName>
    <definedName name="sum_mod_non_brand_formulary_plan_paid_amt_prior" hidden="1">'[2]ePSM RxClaim Data Page'!$E$67</definedName>
    <definedName name="sum_mod_prof_fee_amt_curr" localSheetId="5" hidden="1">'[2]ePSM RxClaim Data Page'!$B$39</definedName>
    <definedName name="sum_mod_prof_fee_amt_curr" localSheetId="4" hidden="1">'[2]ePSM RxClaim Data Page'!$B$39</definedName>
    <definedName name="sum_mod_prof_fee_amt_curr" hidden="1">'[2]ePSM RxClaim Data Page'!$B$39</definedName>
    <definedName name="sum_mod_prof_fee_amt_prior" localSheetId="5" hidden="1">'[2]ePSM RxClaim Data Page'!$E$39</definedName>
    <definedName name="sum_mod_prof_fee_amt_prior" localSheetId="4" hidden="1">'[2]ePSM RxClaim Data Page'!$E$39</definedName>
    <definedName name="sum_mod_prof_fee_amt_prior" hidden="1">'[2]ePSM RxClaim Data Page'!$E$39</definedName>
    <definedName name="sum_paid_class_A_curr" localSheetId="5" hidden="1">'[2]ePSM RxClaim Data Page'!$H$6</definedName>
    <definedName name="sum_paid_class_A_curr" localSheetId="4" hidden="1">'[2]ePSM RxClaim Data Page'!$H$6</definedName>
    <definedName name="sum_paid_class_A_curr" hidden="1">'[2]ePSM RxClaim Data Page'!$H$6</definedName>
    <definedName name="sum_paid_class_A_prior" localSheetId="5" hidden="1">'[2]ePSM RxClaim Data Page'!$K$6</definedName>
    <definedName name="sum_paid_class_A_prior" localSheetId="4" hidden="1">'[2]ePSM RxClaim Data Page'!$K$6</definedName>
    <definedName name="sum_paid_class_A_prior" hidden="1">'[2]ePSM RxClaim Data Page'!$K$6</definedName>
    <definedName name="sum_paid_class_B_curr" localSheetId="5" hidden="1">'[2]ePSM RxClaim Data Page'!$H$10</definedName>
    <definedName name="sum_paid_class_B_curr" localSheetId="4" hidden="1">'[2]ePSM RxClaim Data Page'!$H$10</definedName>
    <definedName name="sum_paid_class_B_curr" hidden="1">'[2]ePSM RxClaim Data Page'!$H$10</definedName>
    <definedName name="sum_paid_class_B_prior" localSheetId="5" hidden="1">'[2]ePSM RxClaim Data Page'!$K$10</definedName>
    <definedName name="sum_paid_class_B_prior" localSheetId="4" hidden="1">'[2]ePSM RxClaim Data Page'!$K$10</definedName>
    <definedName name="sum_paid_class_B_prior" hidden="1">'[2]ePSM RxClaim Data Page'!$K$10</definedName>
    <definedName name="sum_paid_class_C_curr" localSheetId="5" hidden="1">'[2]ePSM RxClaim Data Page'!$H$14</definedName>
    <definedName name="sum_paid_class_C_curr" localSheetId="4" hidden="1">'[2]ePSM RxClaim Data Page'!$H$14</definedName>
    <definedName name="sum_paid_class_C_curr" hidden="1">'[2]ePSM RxClaim Data Page'!$H$14</definedName>
    <definedName name="sum_paid_class_C_prior" localSheetId="5" hidden="1">'[2]ePSM RxClaim Data Page'!$K$14</definedName>
    <definedName name="sum_paid_class_C_prior" localSheetId="4" hidden="1">'[2]ePSM RxClaim Data Page'!$K$14</definedName>
    <definedName name="sum_paid_class_C_prior" hidden="1">'[2]ePSM RxClaim Data Page'!$K$14</definedName>
    <definedName name="sum_paid_class_D_curr" localSheetId="5" hidden="1">'[2]ePSM RxClaim Data Page'!$H$18</definedName>
    <definedName name="sum_paid_class_D_curr" localSheetId="4" hidden="1">'[2]ePSM RxClaim Data Page'!$H$18</definedName>
    <definedName name="sum_paid_class_D_curr" hidden="1">'[2]ePSM RxClaim Data Page'!$H$18</definedName>
    <definedName name="sum_paid_class_D_prior" localSheetId="5" hidden="1">'[2]ePSM RxClaim Data Page'!$K$18</definedName>
    <definedName name="sum_paid_class_D_prior" localSheetId="4" hidden="1">'[2]ePSM RxClaim Data Page'!$K$18</definedName>
    <definedName name="sum_paid_class_D_prior" hidden="1">'[2]ePSM RxClaim Data Page'!$K$18</definedName>
    <definedName name="sum_paid_class_E_curr" localSheetId="5" hidden="1">'[2]ePSM RxClaim Data Page'!$H$22</definedName>
    <definedName name="sum_paid_class_E_curr" localSheetId="4" hidden="1">'[2]ePSM RxClaim Data Page'!$H$22</definedName>
    <definedName name="sum_paid_class_E_curr" hidden="1">'[2]ePSM RxClaim Data Page'!$H$22</definedName>
    <definedName name="sum_paid_class_E_prior" localSheetId="5" hidden="1">'[2]ePSM RxClaim Data Page'!$K$22</definedName>
    <definedName name="sum_paid_class_E_prior" localSheetId="4" hidden="1">'[2]ePSM RxClaim Data Page'!$K$22</definedName>
    <definedName name="sum_paid_class_E_prior" hidden="1">'[2]ePSM RxClaim Data Page'!$K$22</definedName>
    <definedName name="sum_paid_class_F_curr" localSheetId="5" hidden="1">'[2]ePSM RxClaim Data Page'!$H$26</definedName>
    <definedName name="sum_paid_class_F_curr" localSheetId="4" hidden="1">'[2]ePSM RxClaim Data Page'!$H$26</definedName>
    <definedName name="sum_paid_class_F_curr" hidden="1">'[2]ePSM RxClaim Data Page'!$H$26</definedName>
    <definedName name="sum_paid_class_F_prior" localSheetId="5" hidden="1">'[2]ePSM RxClaim Data Page'!$K$26</definedName>
    <definedName name="sum_paid_class_F_prior" localSheetId="4" hidden="1">'[2]ePSM RxClaim Data Page'!$K$26</definedName>
    <definedName name="sum_paid_class_F_prior" hidden="1">'[2]ePSM RxClaim Data Page'!$K$26</definedName>
    <definedName name="sum_paid_class_G_curr" localSheetId="5" hidden="1">'[2]ePSM RxClaim Data Page'!$H$30</definedName>
    <definedName name="sum_paid_class_G_curr" localSheetId="4" hidden="1">'[2]ePSM RxClaim Data Page'!$H$30</definedName>
    <definedName name="sum_paid_class_G_curr" hidden="1">'[2]ePSM RxClaim Data Page'!$H$30</definedName>
    <definedName name="sum_paid_class_G_prior" localSheetId="5" hidden="1">'[2]ePSM RxClaim Data Page'!$K$30</definedName>
    <definedName name="sum_paid_class_G_prior" localSheetId="4" hidden="1">'[2]ePSM RxClaim Data Page'!$K$30</definedName>
    <definedName name="sum_paid_class_G_prior" hidden="1">'[2]ePSM RxClaim Data Page'!$K$30</definedName>
    <definedName name="sum_paid_class_H_curr" localSheetId="5" hidden="1">'[2]ePSM RxClaim Data Page'!$H$34</definedName>
    <definedName name="sum_paid_class_H_curr" localSheetId="4" hidden="1">'[2]ePSM RxClaim Data Page'!$H$34</definedName>
    <definedName name="sum_paid_class_H_curr" hidden="1">'[2]ePSM RxClaim Data Page'!$H$34</definedName>
    <definedName name="sum_paid_class_H_prior" localSheetId="5" hidden="1">'[2]ePSM RxClaim Data Page'!$K$34</definedName>
    <definedName name="sum_paid_class_H_prior" localSheetId="4" hidden="1">'[2]ePSM RxClaim Data Page'!$K$34</definedName>
    <definedName name="sum_paid_class_H_prior" hidden="1">'[2]ePSM RxClaim Data Page'!$K$34</definedName>
    <definedName name="sum_paid_class_I_curr" localSheetId="5" hidden="1">'[2]ePSM RxClaim Data Page'!$H$38</definedName>
    <definedName name="sum_paid_class_I_curr" localSheetId="4" hidden="1">'[2]ePSM RxClaim Data Page'!$H$38</definedName>
    <definedName name="sum_paid_class_I_curr" hidden="1">'[2]ePSM RxClaim Data Page'!$H$38</definedName>
    <definedName name="sum_paid_class_I_prior" localSheetId="5" hidden="1">'[2]ePSM RxClaim Data Page'!$K$38</definedName>
    <definedName name="sum_paid_class_I_prior" localSheetId="4" hidden="1">'[2]ePSM RxClaim Data Page'!$K$38</definedName>
    <definedName name="sum_paid_class_I_prior" hidden="1">'[2]ePSM RxClaim Data Page'!$K$38</definedName>
    <definedName name="sum_paid_class_J_curr" localSheetId="5" hidden="1">'[2]ePSM RxClaim Data Page'!$H$42</definedName>
    <definedName name="sum_paid_class_J_curr" localSheetId="4" hidden="1">'[2]ePSM RxClaim Data Page'!$H$42</definedName>
    <definedName name="sum_paid_class_J_curr" hidden="1">'[2]ePSM RxClaim Data Page'!$H$42</definedName>
    <definedName name="sum_paid_class_J_prior" localSheetId="5" hidden="1">'[2]ePSM RxClaim Data Page'!$K$42</definedName>
    <definedName name="sum_paid_class_J_prior" localSheetId="4" hidden="1">'[2]ePSM RxClaim Data Page'!$K$42</definedName>
    <definedName name="sum_paid_class_J_prior" hidden="1">'[2]ePSM RxClaim Data Page'!$K$42</definedName>
    <definedName name="sum_paid_class_K_curr" localSheetId="5" hidden="1">'[2]ePSM RxClaim Data Page'!$H$46</definedName>
    <definedName name="sum_paid_class_K_curr" localSheetId="4" hidden="1">'[2]ePSM RxClaim Data Page'!$H$46</definedName>
    <definedName name="sum_paid_class_K_curr" hidden="1">'[2]ePSM RxClaim Data Page'!$H$46</definedName>
    <definedName name="sum_paid_class_K_prior" localSheetId="5" hidden="1">'[2]ePSM RxClaim Data Page'!$K$46</definedName>
    <definedName name="sum_paid_class_K_prior" localSheetId="4" hidden="1">'[2]ePSM RxClaim Data Page'!$K$46</definedName>
    <definedName name="sum_paid_class_K_prior" hidden="1">'[2]ePSM RxClaim Data Page'!$K$46</definedName>
    <definedName name="sum_paid_class_L_curr" localSheetId="5" hidden="1">'[2]ePSM RxClaim Data Page'!$H$50</definedName>
    <definedName name="sum_paid_class_L_curr" localSheetId="4" hidden="1">'[2]ePSM RxClaim Data Page'!$H$50</definedName>
    <definedName name="sum_paid_class_L_curr" hidden="1">'[2]ePSM RxClaim Data Page'!$H$50</definedName>
    <definedName name="sum_paid_class_L_prior" localSheetId="5" hidden="1">'[2]ePSM RxClaim Data Page'!$K$50</definedName>
    <definedName name="sum_paid_class_L_prior" localSheetId="4" hidden="1">'[2]ePSM RxClaim Data Page'!$K$50</definedName>
    <definedName name="sum_paid_class_L_prior" hidden="1">'[2]ePSM RxClaim Data Page'!$K$50</definedName>
    <definedName name="sum_paid_class_M_curr" localSheetId="5" hidden="1">'[2]ePSM RxClaim Data Page'!$H$54</definedName>
    <definedName name="sum_paid_class_M_curr" localSheetId="4" hidden="1">'[2]ePSM RxClaim Data Page'!$H$54</definedName>
    <definedName name="sum_paid_class_M_curr" hidden="1">'[2]ePSM RxClaim Data Page'!$H$54</definedName>
    <definedName name="sum_paid_class_M_prior" localSheetId="5" hidden="1">'[2]ePSM RxClaim Data Page'!$K$54</definedName>
    <definedName name="sum_paid_class_M_prior" localSheetId="4" hidden="1">'[2]ePSM RxClaim Data Page'!$K$54</definedName>
    <definedName name="sum_paid_class_M_prior" hidden="1">'[2]ePSM RxClaim Data Page'!$K$54</definedName>
    <definedName name="sum_paid_class_N_curr" localSheetId="5" hidden="1">'[2]ePSM RxClaim Data Page'!$H$58</definedName>
    <definedName name="sum_paid_class_N_curr" localSheetId="4" hidden="1">'[2]ePSM RxClaim Data Page'!$H$58</definedName>
    <definedName name="sum_paid_class_N_curr" hidden="1">'[2]ePSM RxClaim Data Page'!$H$58</definedName>
    <definedName name="sum_paid_class_N_prior" localSheetId="5" hidden="1">'[2]ePSM RxClaim Data Page'!$K$58</definedName>
    <definedName name="sum_paid_class_N_prior" localSheetId="4" hidden="1">'[2]ePSM RxClaim Data Page'!$K$58</definedName>
    <definedName name="sum_paid_class_N_prior" hidden="1">'[2]ePSM RxClaim Data Page'!$K$58</definedName>
    <definedName name="sum_paid_class_O_curr" localSheetId="5" hidden="1">'[2]ePSM RxClaim Data Page'!$H$62</definedName>
    <definedName name="sum_paid_class_O_curr" localSheetId="4" hidden="1">'[2]ePSM RxClaim Data Page'!$H$62</definedName>
    <definedName name="sum_paid_class_O_curr" hidden="1">'[2]ePSM RxClaim Data Page'!$H$62</definedName>
    <definedName name="sum_paid_class_O_prior" localSheetId="5" hidden="1">'[2]ePSM RxClaim Data Page'!$K$62</definedName>
    <definedName name="sum_paid_class_O_prior" localSheetId="4" hidden="1">'[2]ePSM RxClaim Data Page'!$K$62</definedName>
    <definedName name="sum_paid_class_O_prior" hidden="1">'[2]ePSM RxClaim Data Page'!$K$62</definedName>
    <definedName name="sum_paid_class_OTHER_curr" localSheetId="5" hidden="1">'[2]ePSM RxClaim Data Page'!$H$78</definedName>
    <definedName name="sum_paid_class_OTHER_curr" localSheetId="4" hidden="1">'[2]ePSM RxClaim Data Page'!$H$78</definedName>
    <definedName name="sum_paid_class_OTHER_curr" hidden="1">'[2]ePSM RxClaim Data Page'!$H$78</definedName>
    <definedName name="sum_paid_class_OTHER_prior" localSheetId="5" hidden="1">'[2]ePSM RxClaim Data Page'!$K$78</definedName>
    <definedName name="sum_paid_class_OTHER_prior" localSheetId="4" hidden="1">'[2]ePSM RxClaim Data Page'!$K$78</definedName>
    <definedName name="sum_paid_class_OTHER_prior" hidden="1">'[2]ePSM RxClaim Data Page'!$K$78</definedName>
    <definedName name="sum_paid_class_P_curr" localSheetId="5" hidden="1">'[2]ePSM RxClaim Data Page'!$H$66</definedName>
    <definedName name="sum_paid_class_P_curr" localSheetId="4" hidden="1">'[2]ePSM RxClaim Data Page'!$H$66</definedName>
    <definedName name="sum_paid_class_P_curr" hidden="1">'[2]ePSM RxClaim Data Page'!$H$66</definedName>
    <definedName name="sum_paid_class_P_prior" localSheetId="5" hidden="1">'[2]ePSM RxClaim Data Page'!$K$66</definedName>
    <definedName name="sum_paid_class_P_prior" localSheetId="4" hidden="1">'[2]ePSM RxClaim Data Page'!$K$66</definedName>
    <definedName name="sum_paid_class_P_prior" hidden="1">'[2]ePSM RxClaim Data Page'!$K$66</definedName>
    <definedName name="sum_paid_class_Q_curr" localSheetId="5" hidden="1">'[2]ePSM RxClaim Data Page'!$H$70</definedName>
    <definedName name="sum_paid_class_Q_curr" localSheetId="4" hidden="1">'[2]ePSM RxClaim Data Page'!$H$70</definedName>
    <definedName name="sum_paid_class_Q_curr" hidden="1">'[2]ePSM RxClaim Data Page'!$H$70</definedName>
    <definedName name="sum_paid_class_Q_prior" localSheetId="5" hidden="1">'[2]ePSM RxClaim Data Page'!$K$70</definedName>
    <definedName name="sum_paid_class_Q_prior" localSheetId="4" hidden="1">'[2]ePSM RxClaim Data Page'!$K$70</definedName>
    <definedName name="sum_paid_class_Q_prior" hidden="1">'[2]ePSM RxClaim Data Page'!$K$70</definedName>
    <definedName name="sum_paid_class_R_curr" localSheetId="5" hidden="1">'[2]ePSM RxClaim Data Page'!$H$74</definedName>
    <definedName name="sum_paid_class_R_curr" localSheetId="4" hidden="1">'[2]ePSM RxClaim Data Page'!$H$74</definedName>
    <definedName name="sum_paid_class_R_curr" hidden="1">'[2]ePSM RxClaim Data Page'!$H$74</definedName>
    <definedName name="sum_paid_class_R_prior" localSheetId="5" hidden="1">'[2]ePSM RxClaim Data Page'!$K$74</definedName>
    <definedName name="sum_paid_class_R_prior" localSheetId="4" hidden="1">'[2]ePSM RxClaim Data Page'!$K$74</definedName>
    <definedName name="sum_paid_class_R_prior" hidden="1">'[2]ePSM RxClaim Data Page'!$K$74</definedName>
    <definedName name="sum_paid_curr" localSheetId="5" hidden="1">'[2]ePSM RxClaim Data Page'!$B$7</definedName>
    <definedName name="sum_paid_curr" localSheetId="4" hidden="1">'[2]ePSM RxClaim Data Page'!$B$7</definedName>
    <definedName name="sum_paid_curr" hidden="1">'[2]ePSM RxClaim Data Page'!$B$7</definedName>
    <definedName name="sum_paid_prior" localSheetId="5" hidden="1">'[2]ePSM RxClaim Data Page'!$E$7</definedName>
    <definedName name="sum_paid_prior" localSheetId="4" hidden="1">'[2]ePSM RxClaim Data Page'!$E$7</definedName>
    <definedName name="sum_paid_prior" hidden="1">'[2]ePSM RxClaim Data Page'!$E$7</definedName>
    <definedName name="sum_prof_fee_amt_brand_mod_curr" localSheetId="5" hidden="1">'[2]ePSM RxClaim Data Page'!$N$36</definedName>
    <definedName name="sum_prof_fee_amt_brand_mod_curr" localSheetId="4" hidden="1">'[2]ePSM RxClaim Data Page'!$N$36</definedName>
    <definedName name="sum_prof_fee_amt_brand_mod_curr" hidden="1">'[2]ePSM RxClaim Data Page'!$N$36</definedName>
    <definedName name="sum_prof_fee_amt_brand_mod_prior" localSheetId="5" hidden="1">'[2]ePSM RxClaim Data Page'!$Q$36</definedName>
    <definedName name="sum_prof_fee_amt_brand_mod_prior" localSheetId="4" hidden="1">'[2]ePSM RxClaim Data Page'!$Q$36</definedName>
    <definedName name="sum_prof_fee_amt_brand_mod_prior" hidden="1">'[2]ePSM RxClaim Data Page'!$Q$36</definedName>
    <definedName name="sum_prof_fee_amt_brand_retail_curr" localSheetId="5" hidden="1">'[2]ePSM RxClaim Data Page'!$N$18</definedName>
    <definedName name="sum_prof_fee_amt_brand_retail_curr" localSheetId="4" hidden="1">'[2]ePSM RxClaim Data Page'!$N$18</definedName>
    <definedName name="sum_prof_fee_amt_brand_retail_curr" hidden="1">'[2]ePSM RxClaim Data Page'!$N$18</definedName>
    <definedName name="sum_prof_fee_amt_brand_retail_prior" localSheetId="5" hidden="1">'[2]ePSM RxClaim Data Page'!$Q$18</definedName>
    <definedName name="sum_prof_fee_amt_brand_retail_prior" localSheetId="4" hidden="1">'[2]ePSM RxClaim Data Page'!$Q$18</definedName>
    <definedName name="sum_prof_fee_amt_brand_retail_prior" hidden="1">'[2]ePSM RxClaim Data Page'!$Q$18</definedName>
    <definedName name="sum_prof_fee_amt_mac_mod_curr" localSheetId="5" hidden="1">'[2]ePSM RxClaim Data Page'!$N$24</definedName>
    <definedName name="sum_prof_fee_amt_mac_mod_curr" localSheetId="4" hidden="1">'[2]ePSM RxClaim Data Page'!$N$24</definedName>
    <definedName name="sum_prof_fee_amt_mac_mod_curr" hidden="1">'[2]ePSM RxClaim Data Page'!$N$24</definedName>
    <definedName name="sum_prof_fee_amt_mac_mod_prior" localSheetId="5" hidden="1">'[2]ePSM RxClaim Data Page'!$Q$24</definedName>
    <definedName name="sum_prof_fee_amt_mac_mod_prior" localSheetId="4" hidden="1">'[2]ePSM RxClaim Data Page'!$Q$24</definedName>
    <definedName name="sum_prof_fee_amt_mac_mod_prior" hidden="1">'[2]ePSM RxClaim Data Page'!$Q$24</definedName>
    <definedName name="sum_prof_fee_amt_mac_retail_curr" localSheetId="5" hidden="1">'[2]ePSM RxClaim Data Page'!$N$6</definedName>
    <definedName name="sum_prof_fee_amt_mac_retail_curr" localSheetId="4" hidden="1">'[2]ePSM RxClaim Data Page'!$N$6</definedName>
    <definedName name="sum_prof_fee_amt_mac_retail_curr" hidden="1">'[2]ePSM RxClaim Data Page'!$N$6</definedName>
    <definedName name="sum_prof_fee_amt_mac_retail_prior" localSheetId="5" hidden="1">'[2]ePSM RxClaim Data Page'!$Q$6</definedName>
    <definedName name="sum_prof_fee_amt_mac_retail_prior" localSheetId="4" hidden="1">'[2]ePSM RxClaim Data Page'!$Q$6</definedName>
    <definedName name="sum_prof_fee_amt_mac_retail_prior" hidden="1">'[2]ePSM RxClaim Data Page'!$Q$6</definedName>
    <definedName name="sum_prof_fee_amt_non_mac_mod_curr" localSheetId="5" hidden="1">'[2]ePSM RxClaim Data Page'!$N$30</definedName>
    <definedName name="sum_prof_fee_amt_non_mac_mod_curr" localSheetId="4" hidden="1">'[2]ePSM RxClaim Data Page'!$N$30</definedName>
    <definedName name="sum_prof_fee_amt_non_mac_mod_curr" hidden="1">'[2]ePSM RxClaim Data Page'!$N$30</definedName>
    <definedName name="sum_prof_fee_amt_non_mac_mod_prior" localSheetId="5" hidden="1">'[2]ePSM RxClaim Data Page'!$Q$30</definedName>
    <definedName name="sum_prof_fee_amt_non_mac_mod_prior" localSheetId="4" hidden="1">'[2]ePSM RxClaim Data Page'!$Q$30</definedName>
    <definedName name="sum_prof_fee_amt_non_mac_mod_prior" hidden="1">'[2]ePSM RxClaim Data Page'!$Q$30</definedName>
    <definedName name="sum_prof_fee_amt_non_mac_retail_curr" localSheetId="5" hidden="1">'[2]ePSM RxClaim Data Page'!$N$12</definedName>
    <definedName name="sum_prof_fee_amt_non_mac_retail_curr" localSheetId="4" hidden="1">'[2]ePSM RxClaim Data Page'!$N$12</definedName>
    <definedName name="sum_prof_fee_amt_non_mac_retail_curr" hidden="1">'[2]ePSM RxClaim Data Page'!$N$12</definedName>
    <definedName name="sum_prof_fee_amt_non_mac_retail_prior" localSheetId="5" hidden="1">'[2]ePSM RxClaim Data Page'!$Q$12</definedName>
    <definedName name="sum_prof_fee_amt_non_mac_retail_prior" localSheetId="4" hidden="1">'[2]ePSM RxClaim Data Page'!$Q$12</definedName>
    <definedName name="sum_prof_fee_amt_non_mac_retail_prior" hidden="1">'[2]ePSM RxClaim Data Page'!$Q$12</definedName>
    <definedName name="sum_retail_brand_formulary_copay_amt_curr" localSheetId="5" hidden="1">'[2]ePSM RxClaim Data Page'!$B$50</definedName>
    <definedName name="sum_retail_brand_formulary_copay_amt_curr" localSheetId="4" hidden="1">'[2]ePSM RxClaim Data Page'!$B$50</definedName>
    <definedName name="sum_retail_brand_formulary_copay_amt_curr" hidden="1">'[2]ePSM RxClaim Data Page'!$B$50</definedName>
    <definedName name="sum_retail_brand_formulary_copay_amt_prior" localSheetId="5" hidden="1">'[2]ePSM RxClaim Data Page'!$E$50</definedName>
    <definedName name="sum_retail_brand_formulary_copay_amt_prior" localSheetId="4" hidden="1">'[2]ePSM RxClaim Data Page'!$E$50</definedName>
    <definedName name="sum_retail_brand_formulary_copay_amt_prior" hidden="1">'[2]ePSM RxClaim Data Page'!$E$50</definedName>
    <definedName name="sum_retail_brand_formulary_paid_amt_curr" localSheetId="5" hidden="1">'[2]ePSM RxClaim Data Page'!$B$49</definedName>
    <definedName name="sum_retail_brand_formulary_paid_amt_curr" localSheetId="4" hidden="1">'[2]ePSM RxClaim Data Page'!$B$49</definedName>
    <definedName name="sum_retail_brand_formulary_paid_amt_curr" hidden="1">'[2]ePSM RxClaim Data Page'!$B$49</definedName>
    <definedName name="sum_retail_brand_formulary_paid_amt_prior" localSheetId="5" hidden="1">'[2]ePSM RxClaim Data Page'!$E$49</definedName>
    <definedName name="sum_retail_brand_formulary_paid_amt_prior" localSheetId="4" hidden="1">'[2]ePSM RxClaim Data Page'!$E$49</definedName>
    <definedName name="sum_retail_brand_formulary_paid_amt_prior" hidden="1">'[2]ePSM RxClaim Data Page'!$E$49</definedName>
    <definedName name="sum_retail_brand_formulary_plan_paid_amt_curr" localSheetId="5" hidden="1">'[2]ePSM RxClaim Data Page'!$B$51</definedName>
    <definedName name="sum_retail_brand_formulary_plan_paid_amt_curr" localSheetId="4" hidden="1">'[2]ePSM RxClaim Data Page'!$B$51</definedName>
    <definedName name="sum_retail_brand_formulary_plan_paid_amt_curr" hidden="1">'[2]ePSM RxClaim Data Page'!$B$51</definedName>
    <definedName name="sum_retail_brand_formulary_plan_paid_amt_prior" localSheetId="5" hidden="1">'[2]ePSM RxClaim Data Page'!$E$51</definedName>
    <definedName name="sum_retail_brand_formulary_plan_paid_amt_prior" localSheetId="4" hidden="1">'[2]ePSM RxClaim Data Page'!$E$51</definedName>
    <definedName name="sum_retail_brand_formulary_plan_paid_amt_prior" hidden="1">'[2]ePSM RxClaim Data Page'!$E$51</definedName>
    <definedName name="sum_retail_calc_ing_cost_amt_curr" localSheetId="5" hidden="1">'[2]ePSM RxClaim Data Page'!$B$36</definedName>
    <definedName name="sum_retail_calc_ing_cost_amt_curr" localSheetId="4" hidden="1">'[2]ePSM RxClaim Data Page'!$B$36</definedName>
    <definedName name="sum_retail_calc_ing_cost_amt_curr" hidden="1">'[2]ePSM RxClaim Data Page'!$B$36</definedName>
    <definedName name="sum_retail_calc_ing_cost_amt_prior" localSheetId="5" hidden="1">'[2]ePSM RxClaim Data Page'!$E$36</definedName>
    <definedName name="sum_retail_calc_ing_cost_amt_prior" localSheetId="4" hidden="1">'[2]ePSM RxClaim Data Page'!$E$36</definedName>
    <definedName name="sum_retail_calc_ing_cost_amt_prior" hidden="1">'[2]ePSM RxClaim Data Page'!$E$36</definedName>
    <definedName name="sum_retail_generic_copay_amt_curr" localSheetId="5" hidden="1">'[2]ePSM RxClaim Data Page'!$B$46</definedName>
    <definedName name="sum_retail_generic_copay_amt_curr" localSheetId="4" hidden="1">'[2]ePSM RxClaim Data Page'!$B$46</definedName>
    <definedName name="sum_retail_generic_copay_amt_curr" hidden="1">'[2]ePSM RxClaim Data Page'!$B$46</definedName>
    <definedName name="sum_retail_generic_copay_amt_prior" localSheetId="5" hidden="1">'[2]ePSM RxClaim Data Page'!$E$46</definedName>
    <definedName name="sum_retail_generic_copay_amt_prior" localSheetId="4" hidden="1">'[2]ePSM RxClaim Data Page'!$E$46</definedName>
    <definedName name="sum_retail_generic_copay_amt_prior" hidden="1">'[2]ePSM RxClaim Data Page'!$E$46</definedName>
    <definedName name="sum_retail_generic_paid_amt_curr" localSheetId="5" hidden="1">'[2]ePSM RxClaim Data Page'!$B$45</definedName>
    <definedName name="sum_retail_generic_paid_amt_curr" localSheetId="4" hidden="1">'[2]ePSM RxClaim Data Page'!$B$45</definedName>
    <definedName name="sum_retail_generic_paid_amt_curr" hidden="1">'[2]ePSM RxClaim Data Page'!$B$45</definedName>
    <definedName name="sum_retail_generic_paid_amt_prior" localSheetId="5" hidden="1">'[2]ePSM RxClaim Data Page'!$E$45</definedName>
    <definedName name="sum_retail_generic_paid_amt_prior" localSheetId="4" hidden="1">'[2]ePSM RxClaim Data Page'!$E$45</definedName>
    <definedName name="sum_retail_generic_paid_amt_prior" hidden="1">'[2]ePSM RxClaim Data Page'!$E$45</definedName>
    <definedName name="sum_retail_generic_plan_paid_amt_curr" localSheetId="5" hidden="1">'[2]ePSM RxClaim Data Page'!$B$47</definedName>
    <definedName name="sum_retail_generic_plan_paid_amt_curr" localSheetId="4" hidden="1">'[2]ePSM RxClaim Data Page'!$B$47</definedName>
    <definedName name="sum_retail_generic_plan_paid_amt_curr" hidden="1">'[2]ePSM RxClaim Data Page'!$B$47</definedName>
    <definedName name="sum_retail_generic_plan_paid_amt_prior" localSheetId="5" hidden="1">'[2]ePSM RxClaim Data Page'!$E$47</definedName>
    <definedName name="sum_retail_generic_plan_paid_amt_prior" localSheetId="4" hidden="1">'[2]ePSM RxClaim Data Page'!$E$47</definedName>
    <definedName name="sum_retail_generic_plan_paid_amt_prior" hidden="1">'[2]ePSM RxClaim Data Page'!$E$47</definedName>
    <definedName name="sum_retail_non_brand_formulary_copay_amt_curr" localSheetId="5" hidden="1">'[2]ePSM RxClaim Data Page'!$B$54</definedName>
    <definedName name="sum_retail_non_brand_formulary_copay_amt_curr" localSheetId="4" hidden="1">'[2]ePSM RxClaim Data Page'!$B$54</definedName>
    <definedName name="sum_retail_non_brand_formulary_copay_amt_curr" hidden="1">'[2]ePSM RxClaim Data Page'!$B$54</definedName>
    <definedName name="sum_retail_non_brand_formulary_copay_amt_prior" localSheetId="5" hidden="1">'[2]ePSM RxClaim Data Page'!$E$54</definedName>
    <definedName name="sum_retail_non_brand_formulary_copay_amt_prior" localSheetId="4" hidden="1">'[2]ePSM RxClaim Data Page'!$E$54</definedName>
    <definedName name="sum_retail_non_brand_formulary_copay_amt_prior" hidden="1">'[2]ePSM RxClaim Data Page'!$E$54</definedName>
    <definedName name="sum_retail_non_brand_formulary_paid_amt_curr" localSheetId="5" hidden="1">'[2]ePSM RxClaim Data Page'!$B$53</definedName>
    <definedName name="sum_retail_non_brand_formulary_paid_amt_curr" localSheetId="4" hidden="1">'[2]ePSM RxClaim Data Page'!$B$53</definedName>
    <definedName name="sum_retail_non_brand_formulary_paid_amt_curr" hidden="1">'[2]ePSM RxClaim Data Page'!$B$53</definedName>
    <definedName name="sum_retail_non_brand_formulary_paid_amt_prior" localSheetId="5" hidden="1">'[2]ePSM RxClaim Data Page'!$E$53</definedName>
    <definedName name="sum_retail_non_brand_formulary_paid_amt_prior" localSheetId="4" hidden="1">'[2]ePSM RxClaim Data Page'!$E$53</definedName>
    <definedName name="sum_retail_non_brand_formulary_paid_amt_prior" hidden="1">'[2]ePSM RxClaim Data Page'!$E$53</definedName>
    <definedName name="sum_retail_non_brand_formulary_plan_paid_amt_curr" localSheetId="5" hidden="1">'[2]ePSM RxClaim Data Page'!$B$55</definedName>
    <definedName name="sum_retail_non_brand_formulary_plan_paid_amt_curr" localSheetId="4" hidden="1">'[2]ePSM RxClaim Data Page'!$B$55</definedName>
    <definedName name="sum_retail_non_brand_formulary_plan_paid_amt_curr" hidden="1">'[2]ePSM RxClaim Data Page'!$B$55</definedName>
    <definedName name="sum_retail_non_brand_formulary_plan_paid_amt_prior" localSheetId="5" hidden="1">'[2]ePSM RxClaim Data Page'!$E$55</definedName>
    <definedName name="sum_retail_non_brand_formulary_plan_paid_amt_prior" localSheetId="4" hidden="1">'[2]ePSM RxClaim Data Page'!$E$55</definedName>
    <definedName name="sum_retail_non_brand_formulary_plan_paid_amt_prior" hidden="1">'[2]ePSM RxClaim Data Page'!$E$55</definedName>
    <definedName name="sum_retail_prof_fee_amt_curr" localSheetId="5" hidden="1">'[2]ePSM RxClaim Data Page'!$B$38</definedName>
    <definedName name="sum_retail_prof_fee_amt_curr" localSheetId="4" hidden="1">'[2]ePSM RxClaim Data Page'!$B$38</definedName>
    <definedName name="sum_retail_prof_fee_amt_curr" hidden="1">'[2]ePSM RxClaim Data Page'!$B$38</definedName>
    <definedName name="sum_retail_prof_fee_amt_prior" localSheetId="5" hidden="1">'[2]ePSM RxClaim Data Page'!$E$38</definedName>
    <definedName name="sum_retail_prof_fee_amt_prior" localSheetId="4" hidden="1">'[2]ePSM RxClaim Data Page'!$E$38</definedName>
    <definedName name="sum_retail_prof_fee_amt_prior" hidden="1">'[2]ePSM RxClaim Data Page'!$E$38</definedName>
    <definedName name="sum_salestax_amt_brand_mod_curr" localSheetId="5" hidden="1">'[2]ePSM RxClaim Data Page'!$N$37</definedName>
    <definedName name="sum_salestax_amt_brand_mod_curr" localSheetId="4" hidden="1">'[2]ePSM RxClaim Data Page'!$N$37</definedName>
    <definedName name="sum_salestax_amt_brand_mod_curr" hidden="1">'[2]ePSM RxClaim Data Page'!$N$37</definedName>
    <definedName name="sum_salestax_amt_brand_mod_prior" localSheetId="5" hidden="1">'[2]ePSM RxClaim Data Page'!$Q$37</definedName>
    <definedName name="sum_salestax_amt_brand_mod_prior" localSheetId="4" hidden="1">'[2]ePSM RxClaim Data Page'!$Q$37</definedName>
    <definedName name="sum_salestax_amt_brand_mod_prior" hidden="1">'[2]ePSM RxClaim Data Page'!$Q$37</definedName>
    <definedName name="sum_salestax_amt_brand_retail_curr" localSheetId="5" hidden="1">'[2]ePSM RxClaim Data Page'!$N$19</definedName>
    <definedName name="sum_salestax_amt_brand_retail_curr" localSheetId="4" hidden="1">'[2]ePSM RxClaim Data Page'!$N$19</definedName>
    <definedName name="sum_salestax_amt_brand_retail_curr" hidden="1">'[2]ePSM RxClaim Data Page'!$N$19</definedName>
    <definedName name="sum_salestax_amt_brand_retail_prior" localSheetId="5" hidden="1">'[2]ePSM RxClaim Data Page'!$Q$19</definedName>
    <definedName name="sum_salestax_amt_brand_retail_prior" localSheetId="4" hidden="1">'[2]ePSM RxClaim Data Page'!$Q$19</definedName>
    <definedName name="sum_salestax_amt_brand_retail_prior" hidden="1">'[2]ePSM RxClaim Data Page'!$Q$19</definedName>
    <definedName name="sum_salestax_amt_mac_mod_curr" localSheetId="5" hidden="1">'[2]ePSM RxClaim Data Page'!$N$25</definedName>
    <definedName name="sum_salestax_amt_mac_mod_curr" localSheetId="4" hidden="1">'[2]ePSM RxClaim Data Page'!$N$25</definedName>
    <definedName name="sum_salestax_amt_mac_mod_curr" hidden="1">'[2]ePSM RxClaim Data Page'!$N$25</definedName>
    <definedName name="sum_salestax_amt_mac_mod_prior" localSheetId="5" hidden="1">'[2]ePSM RxClaim Data Page'!$Q$25</definedName>
    <definedName name="sum_salestax_amt_mac_mod_prior" localSheetId="4" hidden="1">'[2]ePSM RxClaim Data Page'!$Q$25</definedName>
    <definedName name="sum_salestax_amt_mac_mod_prior" hidden="1">'[2]ePSM RxClaim Data Page'!$Q$25</definedName>
    <definedName name="sum_salestax_amt_mac_retail_curr" localSheetId="5" hidden="1">'[2]ePSM RxClaim Data Page'!$N$7</definedName>
    <definedName name="sum_salestax_amt_mac_retail_curr" localSheetId="4" hidden="1">'[2]ePSM RxClaim Data Page'!$N$7</definedName>
    <definedName name="sum_salestax_amt_mac_retail_curr" hidden="1">'[2]ePSM RxClaim Data Page'!$N$7</definedName>
    <definedName name="sum_salestax_amt_mac_retail_prior" localSheetId="5" hidden="1">'[2]ePSM RxClaim Data Page'!$Q$7</definedName>
    <definedName name="sum_salestax_amt_mac_retail_prior" localSheetId="4" hidden="1">'[2]ePSM RxClaim Data Page'!$Q$7</definedName>
    <definedName name="sum_salestax_amt_mac_retail_prior" hidden="1">'[2]ePSM RxClaim Data Page'!$Q$7</definedName>
    <definedName name="sum_salestax_amt_non_mac_mod_curr" localSheetId="5" hidden="1">'[2]ePSM RxClaim Data Page'!$N$31</definedName>
    <definedName name="sum_salestax_amt_non_mac_mod_curr" localSheetId="4" hidden="1">'[2]ePSM RxClaim Data Page'!$N$31</definedName>
    <definedName name="sum_salestax_amt_non_mac_mod_curr" hidden="1">'[2]ePSM RxClaim Data Page'!$N$31</definedName>
    <definedName name="sum_salestax_amt_non_mac_mod_prior" localSheetId="5" hidden="1">'[2]ePSM RxClaim Data Page'!$Q$31</definedName>
    <definedName name="sum_salestax_amt_non_mac_mod_prior" localSheetId="4" hidden="1">'[2]ePSM RxClaim Data Page'!$Q$31</definedName>
    <definedName name="sum_salestax_amt_non_mac_mod_prior" hidden="1">'[2]ePSM RxClaim Data Page'!$Q$31</definedName>
    <definedName name="sum_salestax_amt_non_mac_retail_curr" localSheetId="5" hidden="1">'[2]ePSM RxClaim Data Page'!$N$13</definedName>
    <definedName name="sum_salestax_amt_non_mac_retail_curr" localSheetId="4" hidden="1">'[2]ePSM RxClaim Data Page'!$N$13</definedName>
    <definedName name="sum_salestax_amt_non_mac_retail_curr" hidden="1">'[2]ePSM RxClaim Data Page'!$N$13</definedName>
    <definedName name="sum_salestax_amt_non_mac_retail_prior" localSheetId="5" hidden="1">'[2]ePSM RxClaim Data Page'!$Q$13</definedName>
    <definedName name="sum_salestax_amt_non_mac_retail_prior" localSheetId="4" hidden="1">'[2]ePSM RxClaim Data Page'!$Q$13</definedName>
    <definedName name="sum_salestax_amt_non_mac_retail_prior" hidden="1">'[2]ePSM RxClaim Data Page'!$Q$13</definedName>
    <definedName name="sum_svc_copay_amt_brand_mod_curr" localSheetId="5" hidden="1">'[2]ePSM RxClaim Data Page'!$N$38</definedName>
    <definedName name="sum_svc_copay_amt_brand_mod_curr" localSheetId="4" hidden="1">'[2]ePSM RxClaim Data Page'!$N$38</definedName>
    <definedName name="sum_svc_copay_amt_brand_mod_curr" hidden="1">'[2]ePSM RxClaim Data Page'!$N$38</definedName>
    <definedName name="sum_svc_copay_amt_brand_mod_prior" localSheetId="5" hidden="1">'[2]ePSM RxClaim Data Page'!$Q$38</definedName>
    <definedName name="sum_svc_copay_amt_brand_mod_prior" localSheetId="4" hidden="1">'[2]ePSM RxClaim Data Page'!$Q$38</definedName>
    <definedName name="sum_svc_copay_amt_brand_mod_prior" hidden="1">'[2]ePSM RxClaim Data Page'!$Q$38</definedName>
    <definedName name="sum_svc_copay_amt_brand_retail_curr" localSheetId="5" hidden="1">'[2]ePSM RxClaim Data Page'!$N$20</definedName>
    <definedName name="sum_svc_copay_amt_brand_retail_curr" localSheetId="4" hidden="1">'[2]ePSM RxClaim Data Page'!$N$20</definedName>
    <definedName name="sum_svc_copay_amt_brand_retail_curr" hidden="1">'[2]ePSM RxClaim Data Page'!$N$20</definedName>
    <definedName name="sum_svc_copay_amt_brand_retail_prior" localSheetId="5" hidden="1">'[2]ePSM RxClaim Data Page'!$Q$20</definedName>
    <definedName name="sum_svc_copay_amt_brand_retail_prior" localSheetId="4" hidden="1">'[2]ePSM RxClaim Data Page'!$Q$20</definedName>
    <definedName name="sum_svc_copay_amt_brand_retail_prior" hidden="1">'[2]ePSM RxClaim Data Page'!$Q$20</definedName>
    <definedName name="sum_svc_copay_amt_mac_mod_curr" localSheetId="5" hidden="1">'[2]ePSM RxClaim Data Page'!$N$26</definedName>
    <definedName name="sum_svc_copay_amt_mac_mod_curr" localSheetId="4" hidden="1">'[2]ePSM RxClaim Data Page'!$N$26</definedName>
    <definedName name="sum_svc_copay_amt_mac_mod_curr" hidden="1">'[2]ePSM RxClaim Data Page'!$N$26</definedName>
    <definedName name="sum_svc_copay_amt_mac_mod_prior" localSheetId="5" hidden="1">'[2]ePSM RxClaim Data Page'!$Q$26</definedName>
    <definedName name="sum_svc_copay_amt_mac_mod_prior" localSheetId="4" hidden="1">'[2]ePSM RxClaim Data Page'!$Q$26</definedName>
    <definedName name="sum_svc_copay_amt_mac_mod_prior" hidden="1">'[2]ePSM RxClaim Data Page'!$Q$26</definedName>
    <definedName name="sum_svc_copay_amt_mac_retail_curr" localSheetId="5" hidden="1">'[2]ePSM RxClaim Data Page'!$N$8</definedName>
    <definedName name="sum_svc_copay_amt_mac_retail_curr" localSheetId="4" hidden="1">'[2]ePSM RxClaim Data Page'!$N$8</definedName>
    <definedName name="sum_svc_copay_amt_mac_retail_curr" hidden="1">'[2]ePSM RxClaim Data Page'!$N$8</definedName>
    <definedName name="sum_svc_copay_amt_mac_retail_prior" localSheetId="5" hidden="1">'[2]ePSM RxClaim Data Page'!$Q$8</definedName>
    <definedName name="sum_svc_copay_amt_mac_retail_prior" localSheetId="4" hidden="1">'[2]ePSM RxClaim Data Page'!$Q$8</definedName>
    <definedName name="sum_svc_copay_amt_mac_retail_prior" hidden="1">'[2]ePSM RxClaim Data Page'!$Q$8</definedName>
    <definedName name="sum_svc_copay_amt_non_mac_mod_curr" localSheetId="5" hidden="1">'[2]ePSM RxClaim Data Page'!$N$32</definedName>
    <definedName name="sum_svc_copay_amt_non_mac_mod_curr" localSheetId="4" hidden="1">'[2]ePSM RxClaim Data Page'!$N$32</definedName>
    <definedName name="sum_svc_copay_amt_non_mac_mod_curr" hidden="1">'[2]ePSM RxClaim Data Page'!$N$32</definedName>
    <definedName name="sum_svc_copay_amt_non_mac_mod_prior" localSheetId="5" hidden="1">'[2]ePSM RxClaim Data Page'!$Q$32</definedName>
    <definedName name="sum_svc_copay_amt_non_mac_mod_prior" localSheetId="4" hidden="1">'[2]ePSM RxClaim Data Page'!$Q$32</definedName>
    <definedName name="sum_svc_copay_amt_non_mac_mod_prior" hidden="1">'[2]ePSM RxClaim Data Page'!$Q$32</definedName>
    <definedName name="sum_svc_copay_amt_non_mac_retail_curr" localSheetId="5" hidden="1">'[2]ePSM RxClaim Data Page'!$N$14</definedName>
    <definedName name="sum_svc_copay_amt_non_mac_retail_curr" localSheetId="4" hidden="1">'[2]ePSM RxClaim Data Page'!$N$14</definedName>
    <definedName name="sum_svc_copay_amt_non_mac_retail_curr" hidden="1">'[2]ePSM RxClaim Data Page'!$N$14</definedName>
    <definedName name="sum_svc_copay_amt_non_mac_retail_prior" localSheetId="5" hidden="1">'[2]ePSM RxClaim Data Page'!$Q$14</definedName>
    <definedName name="sum_svc_copay_amt_non_mac_retail_prior" localSheetId="4" hidden="1">'[2]ePSM RxClaim Data Page'!$Q$14</definedName>
    <definedName name="sum_svc_copay_amt_non_mac_retail_prior" hidden="1">'[2]ePSM RxClaim Data Page'!$Q$14</definedName>
    <definedName name="sum_total_days_curr" localSheetId="5" hidden="1">'[2]ePSM RxClaim Data Page'!$B$85</definedName>
    <definedName name="sum_total_days_curr" localSheetId="4" hidden="1">'[2]ePSM RxClaim Data Page'!$B$85</definedName>
    <definedName name="sum_total_days_curr" hidden="1">'[2]ePSM RxClaim Data Page'!$B$85</definedName>
    <definedName name="sum_total_days_prior" localSheetId="5" hidden="1">'[2]ePSM RxClaim Data Page'!$E$85</definedName>
    <definedName name="sum_total_days_prior" localSheetId="4" hidden="1">'[2]ePSM RxClaim Data Page'!$E$85</definedName>
    <definedName name="sum_total_days_prior" hidden="1">'[2]ePSM RxClaim Data Page'!$E$85</definedName>
    <definedName name="Summary_by_Product_Range" localSheetId="5" hidden="1">#REF!</definedName>
    <definedName name="Summary_by_Product_Range" localSheetId="4" hidden="1">#REF!</definedName>
    <definedName name="Summary_by_Product_Range" hidden="1">#REF!</definedName>
    <definedName name="tab_report_name" localSheetId="5" hidden="1">'[2]ePSM Header Data Page'!$T$4</definedName>
    <definedName name="tab_report_name" localSheetId="4" hidden="1">'[2]ePSM Header Data Page'!$T$4</definedName>
    <definedName name="tab_report_name" hidden="1">'[2]ePSM Header Data Page'!$T$4</definedName>
    <definedName name="tabc_report_name" localSheetId="5" hidden="1">'[2]ePSM Header Data Page'!#REF!</definedName>
    <definedName name="tabc_report_name" localSheetId="4" hidden="1">'[2]ePSM Header Data Page'!#REF!</definedName>
    <definedName name="tabc_report_name" hidden="1">'[2]ePSM Header Data Page'!#REF!</definedName>
    <definedName name="Template" localSheetId="5" hidden="1">'[2]ePSM Header Data Page'!$O$4</definedName>
    <definedName name="Template" localSheetId="4" hidden="1">'[2]ePSM Header Data Page'!$O$4</definedName>
    <definedName name="Template" hidden="1">'[2]ePSM Header Data Page'!$O$4</definedName>
    <definedName name="Template_File_Name" localSheetId="5" hidden="1">'[2]ePSM Header Data Page'!$O$6</definedName>
    <definedName name="Template_File_Name" localSheetId="4" hidden="1">'[2]ePSM Header Data Page'!$O$6</definedName>
    <definedName name="Template_File_Name" hidden="1">'[2]ePSM Header Data Page'!$O$6</definedName>
    <definedName name="Template_Name" localSheetId="5" hidden="1">'[2]ePSM Header Data Page'!$O$3</definedName>
    <definedName name="Template_Name" localSheetId="4" hidden="1">'[2]ePSM Header Data Page'!$O$3</definedName>
    <definedName name="Template_Name" hidden="1">'[2]ePSM Header Data Page'!$O$3</definedName>
    <definedName name="Template_Type" localSheetId="5" hidden="1">'[2]ePSM Header Data Page'!$O$5</definedName>
    <definedName name="Template_Type" localSheetId="4" hidden="1">'[2]ePSM Header Data Page'!$O$5</definedName>
    <definedName name="Template_Type" hidden="1">'[2]ePSM Header Data Page'!$O$5</definedName>
    <definedName name="Template2" localSheetId="5" hidden="1">'[2]ePSM Header Data Page'!$O$7</definedName>
    <definedName name="Template2" localSheetId="4" hidden="1">'[2]ePSM Header Data Page'!$O$7</definedName>
    <definedName name="Template2" hidden="1">'[2]ePSM Header Data Page'!$O$7</definedName>
    <definedName name="Tier_List">'[3]Plan Input'!$B$55:$B$60</definedName>
    <definedName name="Tiers_MedRx_FI">'[5]Input - Underwriting'!$J$56:$J$59</definedName>
    <definedName name="Time_Increment" localSheetId="5" hidden="1">[4]Parameters!$B$13</definedName>
    <definedName name="Time_Increment" localSheetId="4" hidden="1">[4]Parameters!$B$13</definedName>
    <definedName name="Time_Increment" hidden="1">[4]Parameters!$B$13</definedName>
    <definedName name="Time_Run" localSheetId="5" hidden="1">'[4]R12 Load Data'!$V$2</definedName>
    <definedName name="Time_Run" localSheetId="4" hidden="1">'[4]R12 Load Data'!$V$2</definedName>
    <definedName name="Time_Run" hidden="1">'[4]R12 Load Data'!$V$2</definedName>
    <definedName name="Title">[5]Intro!$C$3</definedName>
    <definedName name="toc_correct_report_name" localSheetId="5" hidden="1">'[2]ePSM Header Data Page'!$T$5</definedName>
    <definedName name="toc_correct_report_name" localSheetId="4" hidden="1">'[2]ePSM Header Data Page'!$T$5</definedName>
    <definedName name="toc_correct_report_name" hidden="1">'[2]ePSM Header Data Page'!$T$5</definedName>
    <definedName name="toc_report_name" localSheetId="5" hidden="1">'[2]ePSM Header Data Page'!#REF!</definedName>
    <definedName name="toc_report_name" localSheetId="4" hidden="1">'[2]ePSM Header Data Page'!#REF!</definedName>
    <definedName name="toc_report_name" hidden="1">'[2]ePSM Header Data Page'!#REF!</definedName>
    <definedName name="Top25_Services_by_Dollar_Dental_Range" localSheetId="5" hidden="1">#REF!</definedName>
    <definedName name="Top25_Services_by_Dollar_Dental_Range" localSheetId="4" hidden="1">#REF!</definedName>
    <definedName name="Top25_Services_by_Dollar_Dental_Range" hidden="1">#REF!</definedName>
    <definedName name="TP_Footer_Path" hidden="1">"S:\17333\06WELF\Accruals\9 Month Accruals\"</definedName>
    <definedName name="TP_Footer_User" hidden="1">"clarkro"</definedName>
    <definedName name="TP_Footer_Version" hidden="1">"v4.00"</definedName>
    <definedName name="Trend_Analysis_Dental_Range" hidden="1">#REF!</definedName>
    <definedName name="Trend_Analysis_Medical_Range" localSheetId="5" hidden="1">'[2]Trend Analysis Medical page'!$A$1:$M$38</definedName>
    <definedName name="Trend_Analysis_Medical_Range" localSheetId="4" hidden="1">'[2]Trend Analysis Medical page'!$A$1:$M$38</definedName>
    <definedName name="Trend_Analysis_Medical_Range" hidden="1">'[2]Trend Analysis Medical page'!$A$1:$M$38</definedName>
    <definedName name="UserEnteredText1" localSheetId="5" hidden="1">'[2]ePSM Header Data Page'!$B$15</definedName>
    <definedName name="UserEnteredText1" localSheetId="4" hidden="1">'[2]ePSM Header Data Page'!$B$15</definedName>
    <definedName name="UserEnteredText1" hidden="1">'[2]ePSM Header Data Page'!$B$15</definedName>
    <definedName name="UserEnteredText2" localSheetId="5" hidden="1">'[2]ePSM Header Data Page'!$B$16</definedName>
    <definedName name="UserEnteredText2" localSheetId="4" hidden="1">'[2]ePSM Header Data Page'!$B$16</definedName>
    <definedName name="UserEnteredText2" hidden="1">'[2]ePSM Header Data Page'!$B$16</definedName>
    <definedName name="UserFirstName">[3]Lookups!$C$4</definedName>
    <definedName name="UserReportName" localSheetId="5" hidden="1">'[2]ePSM Header Data Page'!$B$14</definedName>
    <definedName name="UserReportName" localSheetId="4" hidden="1">'[2]ePSM Header Data Page'!$B$14</definedName>
    <definedName name="UserReportName" hidden="1">'[2]ePSM Header Data Page'!$B$14</definedName>
    <definedName name="util_mem_female_0_19_curr" localSheetId="5" hidden="1">'[2]ePSM RxClaim Data Page'!$B$25</definedName>
    <definedName name="util_mem_female_0_19_curr" localSheetId="4" hidden="1">'[2]ePSM RxClaim Data Page'!$B$25</definedName>
    <definedName name="util_mem_female_0_19_curr" hidden="1">'[2]ePSM RxClaim Data Page'!$B$25</definedName>
    <definedName name="util_mem_female_0_19_prior" localSheetId="5" hidden="1">'[2]ePSM RxClaim Data Page'!$E$25</definedName>
    <definedName name="util_mem_female_0_19_prior" localSheetId="4" hidden="1">'[2]ePSM RxClaim Data Page'!$E$25</definedName>
    <definedName name="util_mem_female_0_19_prior" hidden="1">'[2]ePSM RxClaim Data Page'!$E$25</definedName>
    <definedName name="util_mem_female_20_44_curr" localSheetId="5" hidden="1">'[2]ePSM RxClaim Data Page'!$B$27</definedName>
    <definedName name="util_mem_female_20_44_curr" localSheetId="4" hidden="1">'[2]ePSM RxClaim Data Page'!$B$27</definedName>
    <definedName name="util_mem_female_20_44_curr" hidden="1">'[2]ePSM RxClaim Data Page'!$B$27</definedName>
    <definedName name="util_mem_female_20_44_prior" localSheetId="5" hidden="1">'[2]ePSM RxClaim Data Page'!$E$27</definedName>
    <definedName name="util_mem_female_20_44_prior" localSheetId="4" hidden="1">'[2]ePSM RxClaim Data Page'!$E$27</definedName>
    <definedName name="util_mem_female_20_44_prior" hidden="1">'[2]ePSM RxClaim Data Page'!$E$27</definedName>
    <definedName name="util_mem_female_45_64_curr" localSheetId="5" hidden="1">'[2]ePSM RxClaim Data Page'!$B$29</definedName>
    <definedName name="util_mem_female_45_64_curr" localSheetId="4" hidden="1">'[2]ePSM RxClaim Data Page'!$B$29</definedName>
    <definedName name="util_mem_female_45_64_curr" hidden="1">'[2]ePSM RxClaim Data Page'!$B$29</definedName>
    <definedName name="util_mem_female_45_64_prior" localSheetId="5" hidden="1">'[2]ePSM RxClaim Data Page'!$E$29</definedName>
    <definedName name="util_mem_female_45_64_prior" localSheetId="4" hidden="1">'[2]ePSM RxClaim Data Page'!$E$29</definedName>
    <definedName name="util_mem_female_45_64_prior" hidden="1">'[2]ePSM RxClaim Data Page'!$E$29</definedName>
    <definedName name="util_mem_female_65_over_curr" localSheetId="5" hidden="1">'[2]ePSM RxClaim Data Page'!$B$31</definedName>
    <definedName name="util_mem_female_65_over_curr" localSheetId="4" hidden="1">'[2]ePSM RxClaim Data Page'!$B$31</definedName>
    <definedName name="util_mem_female_65_over_curr" hidden="1">'[2]ePSM RxClaim Data Page'!$B$31</definedName>
    <definedName name="util_mem_female_65_over_prior" localSheetId="5" hidden="1">'[2]ePSM RxClaim Data Page'!$E$31</definedName>
    <definedName name="util_mem_female_65_over_prior" localSheetId="4" hidden="1">'[2]ePSM RxClaim Data Page'!$E$31</definedName>
    <definedName name="util_mem_female_65_over_prior" hidden="1">'[2]ePSM RxClaim Data Page'!$E$31</definedName>
    <definedName name="util_mem_male_0_19_curr" localSheetId="5" hidden="1">'[2]ePSM RxClaim Data Page'!$B$24</definedName>
    <definedName name="util_mem_male_0_19_curr" localSheetId="4" hidden="1">'[2]ePSM RxClaim Data Page'!$B$24</definedName>
    <definedName name="util_mem_male_0_19_curr" hidden="1">'[2]ePSM RxClaim Data Page'!$B$24</definedName>
    <definedName name="util_mem_male_0_19_prior" localSheetId="5" hidden="1">'[2]ePSM RxClaim Data Page'!$E$24</definedName>
    <definedName name="util_mem_male_0_19_prior" localSheetId="4" hidden="1">'[2]ePSM RxClaim Data Page'!$E$24</definedName>
    <definedName name="util_mem_male_0_19_prior" hidden="1">'[2]ePSM RxClaim Data Page'!$E$24</definedName>
    <definedName name="util_mem_male_20_44_curr" localSheetId="5" hidden="1">'[2]ePSM RxClaim Data Page'!$B$26</definedName>
    <definedName name="util_mem_male_20_44_curr" localSheetId="4" hidden="1">'[2]ePSM RxClaim Data Page'!$B$26</definedName>
    <definedName name="util_mem_male_20_44_curr" hidden="1">'[2]ePSM RxClaim Data Page'!$B$26</definedName>
    <definedName name="util_mem_male_20_44_prior" localSheetId="5" hidden="1">'[2]ePSM RxClaim Data Page'!$E$26</definedName>
    <definedName name="util_mem_male_20_44_prior" localSheetId="4" hidden="1">'[2]ePSM RxClaim Data Page'!$E$26</definedName>
    <definedName name="util_mem_male_20_44_prior" hidden="1">'[2]ePSM RxClaim Data Page'!$E$26</definedName>
    <definedName name="util_mem_male_45_64_curr" localSheetId="5" hidden="1">'[2]ePSM RxClaim Data Page'!$B$28</definedName>
    <definedName name="util_mem_male_45_64_curr" localSheetId="4" hidden="1">'[2]ePSM RxClaim Data Page'!$B$28</definedName>
    <definedName name="util_mem_male_45_64_curr" hidden="1">'[2]ePSM RxClaim Data Page'!$B$28</definedName>
    <definedName name="util_mem_male_45_64_prior" localSheetId="5" hidden="1">'[2]ePSM RxClaim Data Page'!$E$28</definedName>
    <definedName name="util_mem_male_45_64_prior" localSheetId="4" hidden="1">'[2]ePSM RxClaim Data Page'!$E$28</definedName>
    <definedName name="util_mem_male_45_64_prior" hidden="1">'[2]ePSM RxClaim Data Page'!$E$28</definedName>
    <definedName name="util_mem_male_65_over_curr" localSheetId="5" hidden="1">'[2]ePSM RxClaim Data Page'!$B$30</definedName>
    <definedName name="util_mem_male_65_over_curr" localSheetId="4" hidden="1">'[2]ePSM RxClaim Data Page'!$B$30</definedName>
    <definedName name="util_mem_male_65_over_curr" hidden="1">'[2]ePSM RxClaim Data Page'!$B$30</definedName>
    <definedName name="util_mem_male_65_over_prior" localSheetId="5" hidden="1">'[2]ePSM RxClaim Data Page'!$E$30</definedName>
    <definedName name="util_mem_male_65_over_prior" localSheetId="4" hidden="1">'[2]ePSM RxClaim Data Page'!$E$30</definedName>
    <definedName name="util_mem_male_65_over_prior" hidden="1">'[2]ePSM RxClaim Data Page'!$E$30</definedName>
    <definedName name="Utilization_and_Unit_Cost_Med_Range" localSheetId="5" hidden="1">'[2]Util and Unit Cost Med page'!$A$1:$M$44</definedName>
    <definedName name="Utilization_and_Unit_Cost_Med_Range" localSheetId="4" hidden="1">'[2]Util and Unit Cost Med page'!$A$1:$M$44</definedName>
    <definedName name="Utilization_and_Unit_Cost_Med_Range" hidden="1">'[2]Util and Unit Cost Med page'!$A$1:$M$44</definedName>
    <definedName name="wrn.1998._.Renewal." localSheetId="5" hidden="1">{#N/A,#N/A,TRUE,"B&amp;M Med";#N/A,#N/A,TRUE,"CMED";#N/A,#N/A,TRUE,"Dental";#N/A,#N/A,TRUE,"Dev_Fund";#N/A,#N/A,TRUE,"SFGP Factor Calculation";#N/A,#N/A,TRUE,"Summary of Monthly Billing"}</definedName>
    <definedName name="wrn.1998._.Renewal." localSheetId="4" hidden="1">{#N/A,#N/A,TRUE,"B&amp;M Med";#N/A,#N/A,TRUE,"CMED";#N/A,#N/A,TRUE,"Dental";#N/A,#N/A,TRUE,"Dev_Fund";#N/A,#N/A,TRUE,"SFGP Factor Calculation";#N/A,#N/A,TRUE,"Summary of Monthly Billing"}</definedName>
    <definedName name="wrn.1998._.Renewal." localSheetId="7"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djusted._.Mod._.Managed." localSheetId="5"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4"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7"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5" hidden="1">{"OM Visits",#N/A,TRUE,"Optimal";"OM Dollars per Hour",#N/A,TRUE,"Optimal";"OM Hours per Visit",#N/A,TRUE,"Optimal";"OM Dollars per Visit",#N/A,TRUE,"Optimal";"OM Total Visits",#N/A,TRUE,"Optimal";"OM PMPM",#N/A,TRUE,"Optimal"}</definedName>
    <definedName name="wrn.Adjusted._.Optimal." localSheetId="4" hidden="1">{"OM Visits",#N/A,TRUE,"Optimal";"OM Dollars per Hour",#N/A,TRUE,"Optimal";"OM Hours per Visit",#N/A,TRUE,"Optimal";"OM Dollars per Visit",#N/A,TRUE,"Optimal";"OM Total Visits",#N/A,TRUE,"Optimal";"OM PMPM",#N/A,TRUE,"Optimal"}</definedName>
    <definedName name="wrn.Adjusted._.Optimal." localSheetId="7"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5" hidden="1">{"UM Visits",#N/A,FALSE,"Unmanaged";"UM Dollars per Hour",#N/A,FALSE,"Unmanaged";"UM Hours per Visit",#N/A,FALSE,"Unmanaged";"UM Dollars per Visit",#N/A,FALSE,"Unmanaged";"UM Total Visits",#N/A,FALSE,"Unmanaged";"UM PMPM",#N/A,FALSE,"Unmanaged"}</definedName>
    <definedName name="wrn.Adjusted._.Unmanaged." localSheetId="4" hidden="1">{"UM Visits",#N/A,FALSE,"Unmanaged";"UM Dollars per Hour",#N/A,FALSE,"Unmanaged";"UM Hours per Visit",#N/A,FALSE,"Unmanaged";"UM Dollars per Visit",#N/A,FALSE,"Unmanaged";"UM Total Visits",#N/A,FALSE,"Unmanaged";"UM PMPM",#N/A,FALSE,"Unmanaged"}</definedName>
    <definedName name="wrn.Adjusted._.Unmanaged." localSheetId="7"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Detail." localSheetId="5" hidden="1">{"umarea",#N/A,FALSE,"Starting Cost";"umagesex",#N/A,FALSE,"Starting Cost";"umbenlim",#N/A,FALSE,"Starting Cost";"umprovdisc",#N/A,FALSE,"Starting Cost";"umother",#N/A,FALSE,"Starting Cost";"umtrend",#N/A,FALSE,"Starting Cost"}</definedName>
    <definedName name="wrn.Detail." localSheetId="4" hidden="1">{"umarea",#N/A,FALSE,"Starting Cost";"umagesex",#N/A,FALSE,"Starting Cost";"umbenlim",#N/A,FALSE,"Starting Cost";"umprovdisc",#N/A,FALSE,"Starting Cost";"umother",#N/A,FALSE,"Starting Cost";"umtrend",#N/A,FALSE,"Starting Cost"}</definedName>
    <definedName name="wrn.Detail." localSheetId="7"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MADCAPRM._.Report." localSheetId="5" hidden="1">{#N/A,#N/A,FALSE,"Documentation";#N/A,#N/A,FALSE,"Introduction";#N/A,#N/A,FALSE,"Input";#N/A,#N/A,FALSE,"PreMEA";#N/A,#N/A,FALSE,"PreMEA";#N/A,#N/A,FALSE,"PostMEA";#N/A,#N/A,FALSE,"AgeDist";#N/A,#N/A,FALSE,"IBUCalc"}</definedName>
    <definedName name="wrn.MADCAPRM._.Report." localSheetId="4" hidden="1">{#N/A,#N/A,FALSE,"Documentation";#N/A,#N/A,FALSE,"Introduction";#N/A,#N/A,FALSE,"Input";#N/A,#N/A,FALSE,"PreMEA";#N/A,#N/A,FALSE,"PreMEA";#N/A,#N/A,FALSE,"PostMEA";#N/A,#N/A,FALSE,"AgeDist";#N/A,#N/A,FALSE,"IBUCalc"}</definedName>
    <definedName name="wrn.MADCAPRM._.Report." localSheetId="7" hidden="1">{#N/A,#N/A,FALSE,"Documentation";#N/A,#N/A,FALSE,"Introduction";#N/A,#N/A,FALSE,"Input";#N/A,#N/A,FALSE,"PreMEA";#N/A,#N/A,FALSE,"PreMEA";#N/A,#N/A,FALSE,"PostMEA";#N/A,#N/A,FALSE,"AgeDist";#N/A,#N/A,FALSE,"IBUCalc"}</definedName>
    <definedName name="wrn.MADCAPRM._.Report." hidden="1">{#N/A,#N/A,FALSE,"Documentation";#N/A,#N/A,FALSE,"Introduction";#N/A,#N/A,FALSE,"Input";#N/A,#N/A,FALSE,"PreMEA";#N/A,#N/A,FALSE,"PreMEA";#N/A,#N/A,FALSE,"PostMEA";#N/A,#N/A,FALSE,"AgeDist";#N/A,#N/A,FALSE,"IBUCalc"}</definedName>
    <definedName name="wrn.Municipality._.of._.Anchorage." localSheetId="5" hidden="1">{#N/A,#N/A,TRUE,"Medical Summary";#N/A,#N/A,TRUE,"Medical";#N/A,#N/A,TRUE,"Comparison to Budget";#N/A,#N/A,TRUE,"Dental Summary";#N/A,#N/A,TRUE,"Dental";#N/A,#N/A,TRUE,"STD Summary";#N/A,#N/A,TRUE,"STD";#N/A,#N/A,TRUE,"Comparison to Budget";#N/A,#N/A,TRUE,"Comparison To State of Alaska"}</definedName>
    <definedName name="wrn.Municipality._.of._.Anchorage." localSheetId="4" hidden="1">{#N/A,#N/A,TRUE,"Medical Summary";#N/A,#N/A,TRUE,"Medical";#N/A,#N/A,TRUE,"Comparison to Budget";#N/A,#N/A,TRUE,"Dental Summary";#N/A,#N/A,TRUE,"Dental";#N/A,#N/A,TRUE,"STD Summary";#N/A,#N/A,TRUE,"STD";#N/A,#N/A,TRUE,"Comparison to Budget";#N/A,#N/A,TRUE,"Comparison To State of Alaska"}</definedName>
    <definedName name="wrn.Municipality._.of._.Anchorage." localSheetId="7" hidden="1">{#N/A,#N/A,TRUE,"Medical Summary";#N/A,#N/A,TRUE,"Medical";#N/A,#N/A,TRUE,"Comparison to Budget";#N/A,#N/A,TRUE,"Dental Summary";#N/A,#N/A,TRUE,"Dental";#N/A,#N/A,TRUE,"STD Summary";#N/A,#N/A,TRUE,"STD";#N/A,#N/A,TRUE,"Comparison to Budget";#N/A,#N/A,TRUE,"Comparison To State of Alaska"}</definedName>
    <definedName name="wrn.Municipality._.of._.Anchorage." hidden="1">{#N/A,#N/A,TRUE,"Medical Summary";#N/A,#N/A,TRUE,"Medical";#N/A,#N/A,TRUE,"Comparison to Budget";#N/A,#N/A,TRUE,"Dental Summary";#N/A,#N/A,TRUE,"Dental";#N/A,#N/A,TRUE,"STD Summary";#N/A,#N/A,TRUE,"STD";#N/A,#N/A,TRUE,"Comparison to Budget";#N/A,#N/A,TRUE,"Comparison To State of Alaska"}</definedName>
    <definedName name="wrn.rates." localSheetId="5" hidden="1">{"rates",#N/A,FALSE,"Summary"}</definedName>
    <definedName name="wrn.rates." localSheetId="4" hidden="1">{"rates",#N/A,FALSE,"Summary"}</definedName>
    <definedName name="wrn.rates." localSheetId="7" hidden="1">{"rates",#N/A,FALSE,"Summary"}</definedName>
    <definedName name="wrn.rates." hidden="1">{"rates",#N/A,FALSE,"Summary"}</definedName>
    <definedName name="wrn.Wacortg96." localSheetId="5"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4"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7"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1" i="71" l="1"/>
  <c r="K24" i="71"/>
  <c r="J24" i="71"/>
  <c r="K23" i="71"/>
  <c r="J23" i="71"/>
  <c r="K22" i="71"/>
  <c r="J22" i="71"/>
  <c r="K17" i="71"/>
  <c r="J17" i="71"/>
  <c r="K16" i="71"/>
  <c r="J16" i="71"/>
  <c r="H51" i="70"/>
  <c r="K28" i="70"/>
  <c r="J28" i="70"/>
  <c r="K27" i="70"/>
  <c r="J27" i="70"/>
  <c r="K26" i="70"/>
  <c r="J26" i="70"/>
  <c r="K22" i="70"/>
  <c r="J22" i="70"/>
  <c r="K19" i="70"/>
  <c r="K20" i="70" s="1"/>
  <c r="J19" i="70"/>
  <c r="J20" i="70" s="1"/>
  <c r="H33" i="63" l="1"/>
  <c r="H15" i="63"/>
  <c r="H14" i="63"/>
  <c r="H12" i="63"/>
  <c r="M53" i="73" l="1"/>
  <c r="M54" i="73" s="1"/>
  <c r="L53" i="73"/>
  <c r="L54" i="73" s="1"/>
  <c r="K53" i="73"/>
  <c r="K54" i="73" s="1"/>
  <c r="H52" i="73"/>
  <c r="G52" i="73"/>
  <c r="F52" i="73"/>
  <c r="H51" i="73"/>
  <c r="G51" i="73"/>
  <c r="F51" i="73"/>
  <c r="H50" i="73"/>
  <c r="G50" i="73"/>
  <c r="F50" i="73"/>
  <c r="H49" i="73"/>
  <c r="G49" i="73"/>
  <c r="F49" i="73"/>
  <c r="H48" i="73"/>
  <c r="G48" i="73"/>
  <c r="F48" i="73"/>
  <c r="H47" i="73"/>
  <c r="G47" i="73"/>
  <c r="F47" i="73"/>
  <c r="H46" i="73"/>
  <c r="G46" i="73"/>
  <c r="F46" i="73"/>
  <c r="H45" i="73"/>
  <c r="G45" i="73"/>
  <c r="F45" i="73"/>
  <c r="H44" i="73"/>
  <c r="G44" i="73"/>
  <c r="F44" i="73"/>
  <c r="H43" i="73"/>
  <c r="G43" i="73"/>
  <c r="F43" i="73"/>
  <c r="H42" i="73"/>
  <c r="G42" i="73"/>
  <c r="F42" i="73"/>
  <c r="H41" i="73"/>
  <c r="G41" i="73"/>
  <c r="F41" i="73"/>
  <c r="H40" i="73"/>
  <c r="G40" i="73"/>
  <c r="F40" i="73"/>
  <c r="H39" i="73"/>
  <c r="G39" i="73"/>
  <c r="F39" i="73"/>
  <c r="H38" i="73"/>
  <c r="G38" i="73"/>
  <c r="F38" i="73"/>
  <c r="H37" i="73"/>
  <c r="G37" i="73"/>
  <c r="F37" i="73"/>
  <c r="H36" i="73"/>
  <c r="G36" i="73"/>
  <c r="F36" i="73"/>
  <c r="H35" i="73"/>
  <c r="G35" i="73"/>
  <c r="F35" i="73"/>
  <c r="H34" i="73"/>
  <c r="G34" i="73"/>
  <c r="F34" i="73"/>
  <c r="H33" i="73"/>
  <c r="G33" i="73"/>
  <c r="F33" i="73"/>
  <c r="H32" i="73"/>
  <c r="G32" i="73"/>
  <c r="F32" i="73"/>
  <c r="H31" i="73"/>
  <c r="G31" i="73"/>
  <c r="F31" i="73"/>
  <c r="H30" i="73"/>
  <c r="G30" i="73"/>
  <c r="F30" i="73"/>
  <c r="H29" i="73"/>
  <c r="G29" i="73"/>
  <c r="F29" i="73"/>
  <c r="H28" i="73"/>
  <c r="G28" i="73"/>
  <c r="F28" i="73"/>
  <c r="H27" i="73"/>
  <c r="G27" i="73"/>
  <c r="F27" i="73"/>
  <c r="H26" i="73"/>
  <c r="G26" i="73"/>
  <c r="F26" i="73"/>
  <c r="H25" i="73"/>
  <c r="G25" i="73"/>
  <c r="F25" i="73"/>
  <c r="H24" i="73"/>
  <c r="G24" i="73"/>
  <c r="F24" i="73"/>
  <c r="H23" i="73"/>
  <c r="G23" i="73"/>
  <c r="F23" i="73"/>
  <c r="H22" i="73"/>
  <c r="G22" i="73"/>
  <c r="F22" i="73"/>
  <c r="H21" i="73"/>
  <c r="G21" i="73"/>
  <c r="F21" i="73"/>
  <c r="H20" i="73"/>
  <c r="G20" i="73"/>
  <c r="F20" i="73"/>
  <c r="H19" i="73"/>
  <c r="G19" i="73"/>
  <c r="F19" i="73"/>
  <c r="H18" i="73"/>
  <c r="G18" i="73"/>
  <c r="F18" i="73"/>
  <c r="H17" i="73"/>
  <c r="G17" i="73"/>
  <c r="F17" i="73"/>
  <c r="H16" i="73"/>
  <c r="G16" i="73"/>
  <c r="F16" i="73"/>
  <c r="H15" i="73"/>
  <c r="G15" i="73"/>
  <c r="F15" i="73"/>
  <c r="H14" i="73"/>
  <c r="G14" i="73"/>
  <c r="F14" i="73"/>
  <c r="H13" i="73"/>
  <c r="G13" i="73"/>
  <c r="F13" i="73"/>
  <c r="G17" i="68"/>
  <c r="J53" i="66"/>
  <c r="I53" i="66"/>
  <c r="G53" i="66"/>
  <c r="F53" i="66"/>
  <c r="G24" i="66"/>
  <c r="F24" i="66"/>
  <c r="G23" i="66"/>
  <c r="F23" i="66"/>
  <c r="G22" i="66"/>
  <c r="F22" i="66"/>
  <c r="K22" i="66" s="1"/>
  <c r="Q53" i="65"/>
  <c r="V53" i="65" s="1"/>
  <c r="AA53" i="65" s="1"/>
  <c r="P53" i="65"/>
  <c r="U53" i="65" s="1"/>
  <c r="Z53" i="65" s="1"/>
  <c r="O53" i="65"/>
  <c r="T53" i="65" s="1"/>
  <c r="Y53" i="65" s="1"/>
  <c r="N53" i="65"/>
  <c r="S53" i="65" s="1"/>
  <c r="X53" i="65" s="1"/>
  <c r="L53" i="65"/>
  <c r="K53" i="65"/>
  <c r="J53" i="65"/>
  <c r="I53" i="65"/>
  <c r="G53" i="65"/>
  <c r="Q24" i="65"/>
  <c r="P24" i="65"/>
  <c r="O24" i="65"/>
  <c r="N24" i="65"/>
  <c r="L24" i="65"/>
  <c r="K24" i="65"/>
  <c r="J24" i="65"/>
  <c r="I24" i="65"/>
  <c r="G24" i="65"/>
  <c r="Q23" i="65"/>
  <c r="P23" i="65"/>
  <c r="O23" i="65"/>
  <c r="N23" i="65"/>
  <c r="L23" i="65"/>
  <c r="K23" i="65"/>
  <c r="J23" i="65"/>
  <c r="I23" i="65"/>
  <c r="G23" i="65"/>
  <c r="Q22" i="65"/>
  <c r="P22" i="65"/>
  <c r="O22" i="65"/>
  <c r="N22" i="65"/>
  <c r="L22" i="65"/>
  <c r="K22" i="65"/>
  <c r="J22" i="65"/>
  <c r="I22" i="65"/>
  <c r="G22" i="65"/>
  <c r="F42" i="72"/>
  <c r="F39" i="72"/>
  <c r="K30" i="72"/>
  <c r="F28" i="72"/>
  <c r="F27" i="72"/>
  <c r="K22" i="72"/>
  <c r="M13" i="72"/>
  <c r="H12" i="72"/>
  <c r="H13" i="72" s="1"/>
  <c r="H14" i="72" s="1"/>
  <c r="J11" i="72"/>
  <c r="F37" i="71"/>
  <c r="F34" i="71"/>
  <c r="F26" i="71"/>
  <c r="K21" i="71"/>
  <c r="M13" i="71"/>
  <c r="H11" i="71"/>
  <c r="H12" i="71" s="1"/>
  <c r="F56" i="70"/>
  <c r="F54" i="70"/>
  <c r="F53" i="70"/>
  <c r="F47" i="70"/>
  <c r="F45" i="70"/>
  <c r="F42" i="70"/>
  <c r="U34" i="70"/>
  <c r="T34" i="70"/>
  <c r="U33" i="70"/>
  <c r="T33" i="70"/>
  <c r="F31" i="70"/>
  <c r="F30" i="70"/>
  <c r="K25" i="70"/>
  <c r="M16" i="70"/>
  <c r="H14" i="70"/>
  <c r="H15" i="70" s="1"/>
  <c r="C3" i="70"/>
  <c r="C3" i="71" s="1"/>
  <c r="J53" i="73" l="1"/>
  <c r="J54" i="73" s="1"/>
  <c r="K53" i="66"/>
  <c r="L53" i="66"/>
  <c r="I23" i="66"/>
  <c r="J23" i="66"/>
  <c r="K24" i="66"/>
  <c r="L22" i="66"/>
  <c r="L24" i="66"/>
  <c r="I22" i="66"/>
  <c r="K23" i="66"/>
  <c r="I24" i="66"/>
  <c r="J22" i="66"/>
  <c r="L23" i="66"/>
  <c r="J24" i="66"/>
  <c r="U22" i="65"/>
  <c r="Z22" i="65" s="1"/>
  <c r="T23" i="65"/>
  <c r="Y23" i="65" s="1"/>
  <c r="S24" i="65"/>
  <c r="X24" i="65" s="1"/>
  <c r="V22" i="65"/>
  <c r="AA22" i="65" s="1"/>
  <c r="U23" i="65"/>
  <c r="Z23" i="65" s="1"/>
  <c r="T24" i="65"/>
  <c r="Y24" i="65" s="1"/>
  <c r="S22" i="65"/>
  <c r="X22" i="65" s="1"/>
  <c r="V23" i="65"/>
  <c r="AA23" i="65" s="1"/>
  <c r="U24" i="65"/>
  <c r="Z24" i="65" s="1"/>
  <c r="T22" i="65"/>
  <c r="Y22" i="65" s="1"/>
  <c r="S23" i="65"/>
  <c r="X23" i="65" s="1"/>
  <c r="V24" i="65"/>
  <c r="AA24" i="65" s="1"/>
  <c r="J12" i="72"/>
  <c r="H16" i="70"/>
  <c r="H17" i="70" s="1"/>
  <c r="H13" i="71"/>
  <c r="H14" i="71" s="1"/>
  <c r="J14" i="70"/>
  <c r="J11" i="71"/>
  <c r="J13" i="72" l="1"/>
  <c r="J14" i="72" s="1"/>
  <c r="J28" i="72"/>
  <c r="K11" i="72"/>
  <c r="J15" i="70"/>
  <c r="J12" i="71"/>
  <c r="J35" i="72" l="1"/>
  <c r="J37" i="72"/>
  <c r="K12" i="72"/>
  <c r="J18" i="72"/>
  <c r="J27" i="72" s="1"/>
  <c r="J39" i="72" s="1"/>
  <c r="K14" i="70"/>
  <c r="J13" i="71"/>
  <c r="J14" i="71" s="1"/>
  <c r="J32" i="71" s="1"/>
  <c r="J16" i="70"/>
  <c r="J17" i="70" s="1"/>
  <c r="K11" i="71"/>
  <c r="K13" i="72" l="1"/>
  <c r="K14" i="72" s="1"/>
  <c r="J18" i="71"/>
  <c r="J26" i="71" s="1"/>
  <c r="J34" i="71" s="1"/>
  <c r="K12" i="71"/>
  <c r="K16" i="70"/>
  <c r="K17" i="70" s="1"/>
  <c r="K15" i="70"/>
  <c r="J40" i="70"/>
  <c r="J38" i="70"/>
  <c r="J21" i="70"/>
  <c r="J30" i="70" s="1"/>
  <c r="J31" i="70"/>
  <c r="J42" i="70" l="1"/>
  <c r="K18" i="72"/>
  <c r="K27" i="72" s="1"/>
  <c r="K28" i="72"/>
  <c r="K35" i="72"/>
  <c r="K37" i="72"/>
  <c r="K38" i="70"/>
  <c r="K40" i="70"/>
  <c r="K18" i="71"/>
  <c r="K13" i="71"/>
  <c r="K31" i="70"/>
  <c r="K39" i="72" l="1"/>
  <c r="H42" i="72" s="1"/>
  <c r="H49" i="72" s="1"/>
  <c r="H50" i="72" s="1"/>
  <c r="H51" i="72" s="1"/>
  <c r="H53" i="72" s="1"/>
  <c r="K14" i="71"/>
  <c r="K32" i="71" s="1"/>
  <c r="K26" i="71"/>
  <c r="K34" i="71" s="1"/>
  <c r="H37" i="71" s="1"/>
  <c r="H44" i="71" s="1"/>
  <c r="H45" i="71" s="1"/>
  <c r="K21" i="70"/>
  <c r="K30" i="70" s="1"/>
  <c r="K42" i="70" s="1"/>
  <c r="H47" i="70" s="1"/>
  <c r="H56" i="70" s="1"/>
  <c r="H57" i="70" s="1"/>
  <c r="H58" i="70" s="1"/>
  <c r="H49" i="71" l="1"/>
  <c r="H46" i="71"/>
  <c r="R44" i="61" l="1"/>
  <c r="L44" i="61"/>
  <c r="R26" i="61"/>
  <c r="L26" i="61"/>
  <c r="G26" i="62" l="1"/>
  <c r="F26" i="62"/>
  <c r="O26" i="62" s="1"/>
  <c r="G22" i="62"/>
  <c r="F22" i="62"/>
  <c r="R22" i="62" s="1"/>
  <c r="F51" i="66"/>
  <c r="I51" i="66" s="1"/>
  <c r="F41" i="66"/>
  <c r="J41" i="66" s="1"/>
  <c r="Q51" i="65"/>
  <c r="P51" i="65"/>
  <c r="O51" i="65"/>
  <c r="N51" i="65"/>
  <c r="L51" i="65"/>
  <c r="K51" i="65"/>
  <c r="J51" i="65"/>
  <c r="I51" i="65"/>
  <c r="Q41" i="65"/>
  <c r="P41" i="65"/>
  <c r="O41" i="65"/>
  <c r="N41" i="65"/>
  <c r="L41" i="65"/>
  <c r="K41" i="65"/>
  <c r="J41" i="65"/>
  <c r="I41" i="65"/>
  <c r="O22" i="62" l="1"/>
  <c r="I41" i="66"/>
  <c r="S51" i="65"/>
  <c r="X51" i="65" s="1"/>
  <c r="V51" i="65"/>
  <c r="AA51" i="65" s="1"/>
  <c r="T51" i="65"/>
  <c r="Y51" i="65" s="1"/>
  <c r="U51" i="65"/>
  <c r="Z51" i="65" s="1"/>
  <c r="P26" i="62"/>
  <c r="Q26" i="62"/>
  <c r="R26" i="62"/>
  <c r="P22" i="62"/>
  <c r="Q22" i="62"/>
  <c r="J51" i="66"/>
  <c r="K51" i="66"/>
  <c r="L51" i="66"/>
  <c r="K41" i="66"/>
  <c r="L41" i="66"/>
  <c r="S41" i="65"/>
  <c r="X41" i="65" s="1"/>
  <c r="T41" i="65"/>
  <c r="Y41" i="65" s="1"/>
  <c r="U41" i="65"/>
  <c r="Z41" i="65" s="1"/>
  <c r="V41" i="65"/>
  <c r="AA41" i="65" s="1"/>
  <c r="AA25" i="59" l="1"/>
  <c r="AA21" i="59"/>
  <c r="Y25" i="59"/>
  <c r="Y21" i="59"/>
  <c r="I21" i="59"/>
  <c r="G21" i="59"/>
  <c r="F21" i="59"/>
  <c r="H21" i="59" s="1"/>
  <c r="G25" i="59"/>
  <c r="F25" i="59"/>
  <c r="H25" i="59" s="1"/>
  <c r="G41" i="65" l="1"/>
  <c r="G41" i="66" s="1"/>
  <c r="H22" i="62"/>
  <c r="G51" i="65"/>
  <c r="G51" i="66" s="1"/>
  <c r="H26" i="62"/>
  <c r="I25" i="59"/>
  <c r="R12" i="55" l="1"/>
  <c r="S12" i="55"/>
  <c r="R13" i="55"/>
  <c r="S13" i="55"/>
  <c r="R14" i="55"/>
  <c r="S14" i="55"/>
  <c r="R15" i="55"/>
  <c r="S15" i="55"/>
  <c r="R16" i="55"/>
  <c r="S16" i="55"/>
  <c r="R17" i="55"/>
  <c r="S17" i="55"/>
  <c r="R18" i="55"/>
  <c r="S18" i="55"/>
  <c r="R19" i="55"/>
  <c r="S19" i="55"/>
  <c r="R20" i="55"/>
  <c r="S20" i="55"/>
  <c r="R21" i="55"/>
  <c r="S21" i="55"/>
  <c r="R22" i="55"/>
  <c r="S22" i="55"/>
  <c r="R23" i="55"/>
  <c r="S23" i="55"/>
  <c r="R24" i="55"/>
  <c r="S24" i="55"/>
  <c r="R25" i="55"/>
  <c r="S25" i="55"/>
  <c r="R26" i="55"/>
  <c r="S26" i="55"/>
  <c r="R27" i="55"/>
  <c r="S27" i="55"/>
  <c r="R28" i="55"/>
  <c r="S28" i="55"/>
  <c r="R29" i="55"/>
  <c r="S29" i="55"/>
  <c r="R30" i="55"/>
  <c r="S30" i="55"/>
  <c r="R31" i="55"/>
  <c r="S31" i="55"/>
  <c r="R32" i="55"/>
  <c r="S32" i="55"/>
  <c r="R33" i="55"/>
  <c r="S33" i="55"/>
  <c r="R34" i="55"/>
  <c r="S34" i="55"/>
  <c r="R35" i="55"/>
  <c r="S35" i="55"/>
  <c r="L35" i="55"/>
  <c r="L34" i="55"/>
  <c r="L33" i="55"/>
  <c r="L32" i="55"/>
  <c r="L31" i="55"/>
  <c r="L30" i="55"/>
  <c r="L29" i="55"/>
  <c r="L28" i="55"/>
  <c r="L27" i="55"/>
  <c r="L26" i="55"/>
  <c r="L25" i="55"/>
  <c r="L24" i="55"/>
  <c r="L23" i="55"/>
  <c r="L22" i="55"/>
  <c r="L21" i="55"/>
  <c r="L20" i="55"/>
  <c r="L19" i="55"/>
  <c r="L18" i="55"/>
  <c r="L17" i="55"/>
  <c r="L16" i="55"/>
  <c r="L15" i="55"/>
  <c r="L14" i="55"/>
  <c r="L13" i="55"/>
  <c r="L12" i="55"/>
  <c r="L94" i="65" l="1"/>
  <c r="K94" i="65"/>
  <c r="J94" i="65"/>
  <c r="I94" i="65"/>
  <c r="L93" i="65"/>
  <c r="K93" i="65"/>
  <c r="J93" i="65"/>
  <c r="I93" i="65"/>
  <c r="L92" i="65"/>
  <c r="K92" i="65"/>
  <c r="J92" i="65"/>
  <c r="I92" i="65"/>
  <c r="L91" i="65"/>
  <c r="K91" i="65"/>
  <c r="J91" i="65"/>
  <c r="I91" i="65"/>
  <c r="L90" i="65"/>
  <c r="K90" i="65"/>
  <c r="J90" i="65"/>
  <c r="I90" i="65"/>
  <c r="L89" i="65"/>
  <c r="K89" i="65"/>
  <c r="J89" i="65"/>
  <c r="I89" i="65"/>
  <c r="L88" i="65"/>
  <c r="K88" i="65"/>
  <c r="J88" i="65"/>
  <c r="I88" i="65"/>
  <c r="L87" i="65"/>
  <c r="K87" i="65"/>
  <c r="J87" i="65"/>
  <c r="I87" i="65"/>
  <c r="L86" i="65"/>
  <c r="K86" i="65"/>
  <c r="J86" i="65"/>
  <c r="I86" i="65"/>
  <c r="F94" i="66" l="1"/>
  <c r="F93" i="66"/>
  <c r="F92" i="66"/>
  <c r="F91" i="66"/>
  <c r="F90" i="66"/>
  <c r="F89" i="66"/>
  <c r="F88" i="66"/>
  <c r="F87" i="66"/>
  <c r="F86" i="66"/>
  <c r="N84" i="66"/>
  <c r="I84" i="66"/>
  <c r="L92" i="66" l="1"/>
  <c r="K92" i="66"/>
  <c r="J92" i="66"/>
  <c r="I92" i="66"/>
  <c r="L91" i="66"/>
  <c r="K91" i="66"/>
  <c r="J91" i="66"/>
  <c r="I91" i="66"/>
  <c r="L89" i="66"/>
  <c r="K89" i="66"/>
  <c r="J89" i="66"/>
  <c r="I89" i="66"/>
  <c r="L93" i="66"/>
  <c r="K93" i="66"/>
  <c r="J93" i="66"/>
  <c r="I93" i="66"/>
  <c r="L87" i="66"/>
  <c r="K87" i="66"/>
  <c r="J87" i="66"/>
  <c r="I87" i="66"/>
  <c r="L88" i="66"/>
  <c r="K88" i="66"/>
  <c r="J88" i="66"/>
  <c r="I88" i="66"/>
  <c r="L86" i="66"/>
  <c r="K86" i="66"/>
  <c r="J86" i="66"/>
  <c r="I86" i="66"/>
  <c r="L90" i="66"/>
  <c r="K90" i="66"/>
  <c r="J90" i="66"/>
  <c r="I90" i="66"/>
  <c r="L94" i="66"/>
  <c r="K94" i="66"/>
  <c r="J94" i="66"/>
  <c r="I94" i="66"/>
  <c r="N84" i="65"/>
  <c r="I84" i="65"/>
  <c r="G62" i="59" l="1"/>
  <c r="G63" i="59"/>
  <c r="G64" i="59"/>
  <c r="G65" i="59"/>
  <c r="G66" i="59"/>
  <c r="G67" i="59"/>
  <c r="G68" i="59"/>
  <c r="G69" i="59"/>
  <c r="G70" i="59"/>
  <c r="G71" i="59"/>
  <c r="G72" i="59"/>
  <c r="G73" i="59"/>
  <c r="G74" i="59"/>
  <c r="G61" i="59"/>
  <c r="F62" i="59"/>
  <c r="F63" i="59"/>
  <c r="I63" i="59" s="1"/>
  <c r="F64" i="59"/>
  <c r="F65" i="59"/>
  <c r="I65" i="59" s="1"/>
  <c r="F66" i="59"/>
  <c r="I66" i="59" s="1"/>
  <c r="F67" i="59"/>
  <c r="I67" i="59" s="1"/>
  <c r="F68" i="59"/>
  <c r="F69" i="59"/>
  <c r="F70" i="59"/>
  <c r="F71" i="59"/>
  <c r="H71" i="59" s="1"/>
  <c r="F72" i="59"/>
  <c r="F73" i="59"/>
  <c r="H73" i="59" s="1"/>
  <c r="F74" i="59"/>
  <c r="F61" i="59"/>
  <c r="Q94" i="65" l="1"/>
  <c r="Q93" i="65"/>
  <c r="Q92" i="65"/>
  <c r="Q91" i="65"/>
  <c r="Q90" i="65"/>
  <c r="Q89" i="65"/>
  <c r="Q88" i="65"/>
  <c r="P94" i="65"/>
  <c r="P93" i="65"/>
  <c r="P92" i="65"/>
  <c r="P91" i="65"/>
  <c r="P90" i="65"/>
  <c r="P89" i="65"/>
  <c r="P88" i="65"/>
  <c r="O94" i="65"/>
  <c r="O93" i="65"/>
  <c r="O92" i="65"/>
  <c r="O91" i="65"/>
  <c r="O90" i="65"/>
  <c r="O89" i="65"/>
  <c r="O88" i="65"/>
  <c r="N94" i="65"/>
  <c r="N93" i="65"/>
  <c r="N92" i="65"/>
  <c r="N91" i="65"/>
  <c r="N90" i="65"/>
  <c r="N89" i="65"/>
  <c r="N88" i="65"/>
  <c r="N87" i="65"/>
  <c r="N86" i="65"/>
  <c r="G93" i="65"/>
  <c r="G93" i="66" s="1"/>
  <c r="Q87" i="65"/>
  <c r="Q86" i="65"/>
  <c r="P86" i="65"/>
  <c r="P87" i="65"/>
  <c r="G91" i="65"/>
  <c r="G91" i="66" s="1"/>
  <c r="O87" i="65"/>
  <c r="O86" i="65"/>
  <c r="H74" i="59"/>
  <c r="G94" i="65" s="1"/>
  <c r="G94" i="66" s="1"/>
  <c r="H72" i="59"/>
  <c r="G92" i="65" s="1"/>
  <c r="G92" i="66" s="1"/>
  <c r="I68" i="59"/>
  <c r="I64" i="59"/>
  <c r="H66" i="59"/>
  <c r="H65" i="59"/>
  <c r="Y68" i="59"/>
  <c r="H64" i="59"/>
  <c r="H63" i="59"/>
  <c r="G88" i="65" s="1"/>
  <c r="G88" i="66" s="1"/>
  <c r="H70" i="59"/>
  <c r="G90" i="65" s="1"/>
  <c r="G90" i="66" s="1"/>
  <c r="H62" i="59"/>
  <c r="G87" i="65" s="1"/>
  <c r="G87" i="66" s="1"/>
  <c r="H69" i="59"/>
  <c r="G89" i="65" s="1"/>
  <c r="G89" i="66" s="1"/>
  <c r="I62" i="59"/>
  <c r="H68" i="59"/>
  <c r="I61" i="59"/>
  <c r="H61" i="59"/>
  <c r="G86" i="65" s="1"/>
  <c r="G86" i="66" s="1"/>
  <c r="H67" i="59"/>
  <c r="O87" i="66" l="1"/>
  <c r="T87" i="66" s="1"/>
  <c r="Y87" i="66" s="1"/>
  <c r="T87" i="65"/>
  <c r="Y87" i="65" s="1"/>
  <c r="Q87" i="66"/>
  <c r="V87" i="66" s="1"/>
  <c r="AA87" i="66" s="1"/>
  <c r="V87" i="65"/>
  <c r="AA87" i="65" s="1"/>
  <c r="N87" i="66"/>
  <c r="S87" i="66" s="1"/>
  <c r="X87" i="66" s="1"/>
  <c r="S87" i="65"/>
  <c r="X87" i="65" s="1"/>
  <c r="N88" i="66"/>
  <c r="S88" i="66" s="1"/>
  <c r="X88" i="66" s="1"/>
  <c r="S88" i="65"/>
  <c r="X88" i="65" s="1"/>
  <c r="N92" i="66"/>
  <c r="S92" i="66" s="1"/>
  <c r="X92" i="66" s="1"/>
  <c r="S92" i="65"/>
  <c r="X92" i="65" s="1"/>
  <c r="O89" i="66"/>
  <c r="T89" i="65"/>
  <c r="Y89" i="65" s="1"/>
  <c r="O93" i="66"/>
  <c r="T93" i="66" s="1"/>
  <c r="Y93" i="66" s="1"/>
  <c r="T93" i="65"/>
  <c r="Y93" i="65" s="1"/>
  <c r="P90" i="66"/>
  <c r="U90" i="65"/>
  <c r="Z90" i="65" s="1"/>
  <c r="P94" i="66"/>
  <c r="U94" i="66" s="1"/>
  <c r="Z94" i="66" s="1"/>
  <c r="U94" i="65"/>
  <c r="Z94" i="65" s="1"/>
  <c r="Q91" i="66"/>
  <c r="V91" i="66" s="1"/>
  <c r="AA91" i="66" s="1"/>
  <c r="V91" i="65"/>
  <c r="AA91" i="65" s="1"/>
  <c r="N89" i="66"/>
  <c r="S89" i="66" s="1"/>
  <c r="X89" i="66" s="1"/>
  <c r="S89" i="65"/>
  <c r="X89" i="65" s="1"/>
  <c r="N93" i="66"/>
  <c r="S93" i="66" s="1"/>
  <c r="X93" i="66" s="1"/>
  <c r="S93" i="65"/>
  <c r="X93" i="65" s="1"/>
  <c r="O90" i="66"/>
  <c r="T90" i="65"/>
  <c r="Y90" i="65" s="1"/>
  <c r="O94" i="66"/>
  <c r="T94" i="66" s="1"/>
  <c r="Y94" i="66" s="1"/>
  <c r="T94" i="65"/>
  <c r="Y94" i="65" s="1"/>
  <c r="P91" i="66"/>
  <c r="U91" i="66" s="1"/>
  <c r="Z91" i="66" s="1"/>
  <c r="U91" i="65"/>
  <c r="Z91" i="65" s="1"/>
  <c r="Q88" i="66"/>
  <c r="V88" i="66" s="1"/>
  <c r="AA88" i="66" s="1"/>
  <c r="V88" i="65"/>
  <c r="AA88" i="65" s="1"/>
  <c r="Q92" i="66"/>
  <c r="V92" i="66" s="1"/>
  <c r="AA92" i="66" s="1"/>
  <c r="V92" i="65"/>
  <c r="AA92" i="65" s="1"/>
  <c r="P86" i="66"/>
  <c r="U86" i="66" s="1"/>
  <c r="Z86" i="66" s="1"/>
  <c r="U86" i="65"/>
  <c r="Z86" i="65" s="1"/>
  <c r="N90" i="66"/>
  <c r="S90" i="66" s="1"/>
  <c r="X90" i="66" s="1"/>
  <c r="S90" i="65"/>
  <c r="X90" i="65" s="1"/>
  <c r="N94" i="66"/>
  <c r="S94" i="66" s="1"/>
  <c r="X94" i="66" s="1"/>
  <c r="S94" i="65"/>
  <c r="X94" i="65" s="1"/>
  <c r="O91" i="66"/>
  <c r="T91" i="66" s="1"/>
  <c r="Y91" i="66" s="1"/>
  <c r="T91" i="65"/>
  <c r="Y91" i="65" s="1"/>
  <c r="P88" i="66"/>
  <c r="U88" i="66" s="1"/>
  <c r="Z88" i="66" s="1"/>
  <c r="U88" i="65"/>
  <c r="Z88" i="65" s="1"/>
  <c r="P92" i="66"/>
  <c r="U92" i="66" s="1"/>
  <c r="Z92" i="66" s="1"/>
  <c r="U92" i="65"/>
  <c r="Z92" i="65" s="1"/>
  <c r="Q89" i="66"/>
  <c r="V89" i="66" s="1"/>
  <c r="AA89" i="66" s="1"/>
  <c r="V89" i="65"/>
  <c r="AA89" i="65" s="1"/>
  <c r="Q93" i="66"/>
  <c r="V93" i="66" s="1"/>
  <c r="AA93" i="66" s="1"/>
  <c r="V93" i="65"/>
  <c r="AA93" i="65" s="1"/>
  <c r="O86" i="66"/>
  <c r="T86" i="66" s="1"/>
  <c r="Y86" i="66" s="1"/>
  <c r="T86" i="65"/>
  <c r="Y86" i="65" s="1"/>
  <c r="P87" i="66"/>
  <c r="U87" i="66" s="1"/>
  <c r="Z87" i="66" s="1"/>
  <c r="U87" i="65"/>
  <c r="Z87" i="65" s="1"/>
  <c r="Q86" i="66"/>
  <c r="V86" i="66" s="1"/>
  <c r="AA86" i="66" s="1"/>
  <c r="V86" i="65"/>
  <c r="AA86" i="65" s="1"/>
  <c r="N86" i="66"/>
  <c r="S86" i="66" s="1"/>
  <c r="X86" i="66" s="1"/>
  <c r="S86" i="65"/>
  <c r="X86" i="65" s="1"/>
  <c r="N91" i="66"/>
  <c r="S91" i="66" s="1"/>
  <c r="X91" i="66" s="1"/>
  <c r="S91" i="65"/>
  <c r="X91" i="65" s="1"/>
  <c r="O88" i="66"/>
  <c r="T88" i="66" s="1"/>
  <c r="Y88" i="66" s="1"/>
  <c r="T88" i="65"/>
  <c r="Y88" i="65" s="1"/>
  <c r="O92" i="66"/>
  <c r="T92" i="66" s="1"/>
  <c r="Y92" i="66" s="1"/>
  <c r="T92" i="65"/>
  <c r="Y92" i="65" s="1"/>
  <c r="P89" i="66"/>
  <c r="U89" i="65"/>
  <c r="Z89" i="65" s="1"/>
  <c r="P93" i="66"/>
  <c r="U93" i="66" s="1"/>
  <c r="Z93" i="66" s="1"/>
  <c r="U93" i="65"/>
  <c r="Z93" i="65" s="1"/>
  <c r="Q90" i="66"/>
  <c r="V90" i="66" s="1"/>
  <c r="AA90" i="66" s="1"/>
  <c r="V90" i="65"/>
  <c r="AA90" i="65" s="1"/>
  <c r="Q94" i="66"/>
  <c r="V94" i="66" s="1"/>
  <c r="AA94" i="66" s="1"/>
  <c r="V94" i="65"/>
  <c r="AA94" i="65" s="1"/>
  <c r="Y66" i="59"/>
  <c r="Y67" i="59"/>
  <c r="Y70" i="59"/>
  <c r="Y73" i="59"/>
  <c r="Y72" i="59"/>
  <c r="V75" i="59"/>
  <c r="Y63" i="59"/>
  <c r="Y65" i="59"/>
  <c r="Y61" i="59"/>
  <c r="U75" i="59"/>
  <c r="Y62" i="59"/>
  <c r="Y74" i="59"/>
  <c r="X75" i="59"/>
  <c r="Y71" i="59"/>
  <c r="Y64" i="59"/>
  <c r="W75" i="59"/>
  <c r="Y69" i="59"/>
  <c r="T90" i="66" l="1"/>
  <c r="Y90" i="66" s="1"/>
  <c r="T89" i="66"/>
  <c r="Y89" i="66" s="1"/>
  <c r="U90" i="66"/>
  <c r="Z90" i="66" s="1"/>
  <c r="U89" i="66"/>
  <c r="Z89" i="66" s="1"/>
  <c r="Y75" i="59"/>
  <c r="AA67" i="59" l="1"/>
  <c r="AA66" i="59"/>
  <c r="AA65" i="59" l="1"/>
  <c r="AA64" i="59"/>
  <c r="AA68" i="59" l="1"/>
  <c r="AA63" i="59" l="1"/>
  <c r="AA62" i="59"/>
  <c r="AA61" i="59" l="1"/>
  <c r="I74" i="58" l="1"/>
  <c r="N73" i="58"/>
  <c r="I72" i="58"/>
  <c r="N71" i="58"/>
  <c r="I70" i="58"/>
  <c r="N69" i="58"/>
  <c r="N70" i="58" l="1"/>
  <c r="I70" i="59" s="1"/>
  <c r="I69" i="59"/>
  <c r="N72" i="58"/>
  <c r="I72" i="59" s="1"/>
  <c r="I71" i="59"/>
  <c r="N74" i="58"/>
  <c r="I74" i="59" s="1"/>
  <c r="I73" i="59"/>
  <c r="AB21" i="55" l="1"/>
  <c r="AB13" i="55"/>
  <c r="AB22" i="55"/>
  <c r="AB14" i="55"/>
  <c r="AB29" i="55"/>
  <c r="AB32" i="55"/>
  <c r="AB24" i="55"/>
  <c r="AB12" i="55"/>
  <c r="AB34" i="55"/>
  <c r="AC15" i="55"/>
  <c r="AB33" i="55"/>
  <c r="AB25" i="55"/>
  <c r="AB17" i="55"/>
  <c r="AC23" i="55"/>
  <c r="AB20" i="55"/>
  <c r="AB31" i="55"/>
  <c r="AB23" i="55"/>
  <c r="AB15" i="55"/>
  <c r="AC31" i="55"/>
  <c r="AB35" i="55"/>
  <c r="AB30" i="55"/>
  <c r="AB18" i="55"/>
  <c r="AB19" i="55"/>
  <c r="AB28" i="55"/>
  <c r="AB16" i="55"/>
  <c r="AB27" i="55"/>
  <c r="AB26" i="55"/>
  <c r="AC13" i="55"/>
  <c r="AC21" i="55"/>
  <c r="AC29" i="55"/>
  <c r="AC14" i="55"/>
  <c r="AC22" i="55"/>
  <c r="AC30" i="55"/>
  <c r="AC16" i="55"/>
  <c r="AC24" i="55"/>
  <c r="AC32" i="55"/>
  <c r="AC17" i="55"/>
  <c r="AC25" i="55"/>
  <c r="AC33" i="55"/>
  <c r="AC18" i="55"/>
  <c r="AC26" i="55"/>
  <c r="AC34" i="55"/>
  <c r="AC19" i="55"/>
  <c r="AC27" i="55"/>
  <c r="AC35" i="55"/>
  <c r="AC12" i="55"/>
  <c r="AC20" i="55"/>
  <c r="AC28" i="55"/>
  <c r="L79" i="65" l="1"/>
  <c r="K79" i="65"/>
  <c r="J79" i="65"/>
  <c r="I79" i="65"/>
  <c r="L78" i="65"/>
  <c r="K78" i="65"/>
  <c r="J78" i="65"/>
  <c r="I78" i="65"/>
  <c r="L77" i="65"/>
  <c r="K77" i="65"/>
  <c r="J77" i="65"/>
  <c r="I77" i="65"/>
  <c r="L76" i="65"/>
  <c r="K76" i="65"/>
  <c r="J76" i="65"/>
  <c r="I76" i="65"/>
  <c r="L75" i="65"/>
  <c r="K75" i="65"/>
  <c r="J75" i="65"/>
  <c r="I75" i="65"/>
  <c r="L74" i="65"/>
  <c r="K74" i="65"/>
  <c r="J74" i="65"/>
  <c r="I74" i="65"/>
  <c r="L73" i="65"/>
  <c r="K73" i="65"/>
  <c r="J73" i="65"/>
  <c r="I73" i="65"/>
  <c r="L72" i="65"/>
  <c r="K72" i="65"/>
  <c r="J72" i="65"/>
  <c r="I72" i="65"/>
  <c r="L71" i="65"/>
  <c r="K71" i="65"/>
  <c r="J71" i="65"/>
  <c r="I71" i="65"/>
  <c r="L70" i="65"/>
  <c r="K70" i="65"/>
  <c r="J70" i="65"/>
  <c r="I70" i="65"/>
  <c r="L69" i="65"/>
  <c r="K69" i="65"/>
  <c r="J69" i="65"/>
  <c r="I69" i="65"/>
  <c r="L68" i="65"/>
  <c r="K68" i="65"/>
  <c r="J68" i="65"/>
  <c r="I68" i="65"/>
  <c r="L67" i="65"/>
  <c r="K67" i="65"/>
  <c r="J67" i="65"/>
  <c r="I67" i="65"/>
  <c r="L66" i="65"/>
  <c r="K66" i="65"/>
  <c r="J66" i="65"/>
  <c r="I66" i="65"/>
  <c r="L65" i="65"/>
  <c r="K65" i="65"/>
  <c r="J65" i="65"/>
  <c r="I65" i="65"/>
  <c r="L64" i="65"/>
  <c r="K64" i="65"/>
  <c r="J64" i="65"/>
  <c r="I64" i="65"/>
  <c r="L63" i="65"/>
  <c r="K63" i="65"/>
  <c r="J63" i="65"/>
  <c r="I63" i="65"/>
  <c r="L62" i="65"/>
  <c r="K62" i="65"/>
  <c r="J62" i="65"/>
  <c r="I62" i="65"/>
  <c r="L55" i="65"/>
  <c r="K55" i="65"/>
  <c r="J55" i="65"/>
  <c r="I55" i="65"/>
  <c r="L54" i="65"/>
  <c r="K54" i="65"/>
  <c r="J54" i="65"/>
  <c r="I54" i="65"/>
  <c r="L52" i="65"/>
  <c r="K52" i="65"/>
  <c r="J52" i="65"/>
  <c r="I52" i="65"/>
  <c r="L50" i="65"/>
  <c r="K50" i="65"/>
  <c r="J50" i="65"/>
  <c r="I50" i="65"/>
  <c r="L49" i="65"/>
  <c r="K49" i="65"/>
  <c r="J49" i="65"/>
  <c r="I49" i="65"/>
  <c r="L42" i="65"/>
  <c r="K42" i="65"/>
  <c r="J42" i="65"/>
  <c r="I42" i="65"/>
  <c r="L40" i="65"/>
  <c r="K40" i="65"/>
  <c r="J40" i="65"/>
  <c r="I40" i="65"/>
  <c r="L33" i="65"/>
  <c r="K33" i="65"/>
  <c r="J33" i="65"/>
  <c r="I33" i="65"/>
  <c r="L32" i="65"/>
  <c r="K32" i="65"/>
  <c r="J32" i="65"/>
  <c r="I32" i="65"/>
  <c r="L25" i="65"/>
  <c r="K25" i="65"/>
  <c r="J25" i="65"/>
  <c r="I25" i="65"/>
  <c r="L21" i="65"/>
  <c r="K21" i="65"/>
  <c r="J21" i="65"/>
  <c r="I21" i="65"/>
  <c r="L20" i="65"/>
  <c r="K20" i="65"/>
  <c r="J20" i="65"/>
  <c r="I20" i="65"/>
  <c r="L19" i="65"/>
  <c r="K19" i="65"/>
  <c r="J19" i="65"/>
  <c r="I19" i="65"/>
  <c r="F79" i="66" l="1"/>
  <c r="F78" i="66"/>
  <c r="F77" i="66"/>
  <c r="F76" i="66"/>
  <c r="F75" i="66"/>
  <c r="F74" i="66"/>
  <c r="F73" i="66"/>
  <c r="F72" i="66"/>
  <c r="F71" i="66"/>
  <c r="F70" i="66"/>
  <c r="F69" i="66"/>
  <c r="F68" i="66"/>
  <c r="F67" i="66"/>
  <c r="F66" i="66"/>
  <c r="F65" i="66"/>
  <c r="F64" i="66"/>
  <c r="F63" i="66"/>
  <c r="F62" i="66"/>
  <c r="X60" i="66"/>
  <c r="S60" i="66"/>
  <c r="N60" i="66"/>
  <c r="I60" i="66"/>
  <c r="F55" i="66"/>
  <c r="F54" i="66"/>
  <c r="F52" i="66"/>
  <c r="F50" i="66"/>
  <c r="F49" i="66"/>
  <c r="X47" i="66"/>
  <c r="S47" i="66"/>
  <c r="N47" i="66"/>
  <c r="I47" i="66"/>
  <c r="F42" i="66"/>
  <c r="F40" i="66"/>
  <c r="X38" i="66"/>
  <c r="S38" i="66"/>
  <c r="N38" i="66"/>
  <c r="I38" i="66"/>
  <c r="F33" i="66"/>
  <c r="F32" i="66"/>
  <c r="X30" i="66"/>
  <c r="S30" i="66"/>
  <c r="N30" i="66"/>
  <c r="I30" i="66"/>
  <c r="F25" i="66"/>
  <c r="F21" i="66"/>
  <c r="F20" i="66"/>
  <c r="F19" i="66"/>
  <c r="I19" i="66" s="1"/>
  <c r="X60" i="65"/>
  <c r="S60" i="65"/>
  <c r="N60" i="65"/>
  <c r="I60" i="65"/>
  <c r="X47" i="65"/>
  <c r="S47" i="65"/>
  <c r="N47" i="65"/>
  <c r="I47" i="65"/>
  <c r="X38" i="65"/>
  <c r="S38" i="65"/>
  <c r="N38" i="65"/>
  <c r="I38" i="65"/>
  <c r="X30" i="65"/>
  <c r="S30" i="65"/>
  <c r="N30" i="65"/>
  <c r="I30" i="65"/>
  <c r="L55" i="66" l="1"/>
  <c r="K55" i="66"/>
  <c r="J55" i="66"/>
  <c r="I55" i="66"/>
  <c r="I54" i="66"/>
  <c r="L54" i="66"/>
  <c r="J54" i="66"/>
  <c r="K54" i="66"/>
  <c r="L75" i="66"/>
  <c r="J75" i="66"/>
  <c r="K75" i="66"/>
  <c r="I75" i="66"/>
  <c r="L21" i="66"/>
  <c r="K21" i="66"/>
  <c r="J21" i="66"/>
  <c r="I21" i="66"/>
  <c r="L40" i="66"/>
  <c r="K40" i="66"/>
  <c r="J40" i="66"/>
  <c r="I40" i="66"/>
  <c r="L76" i="66"/>
  <c r="K76" i="66"/>
  <c r="J76" i="66"/>
  <c r="I76" i="66"/>
  <c r="J68" i="66"/>
  <c r="I68" i="66"/>
  <c r="L68" i="66"/>
  <c r="K68" i="66"/>
  <c r="K25" i="66"/>
  <c r="J25" i="66"/>
  <c r="I25" i="66"/>
  <c r="L25" i="66"/>
  <c r="I71" i="66"/>
  <c r="L71" i="66"/>
  <c r="K71" i="66"/>
  <c r="J71" i="66"/>
  <c r="I72" i="66"/>
  <c r="L72" i="66"/>
  <c r="K72" i="66"/>
  <c r="J72" i="66"/>
  <c r="L62" i="66"/>
  <c r="J62" i="66"/>
  <c r="I62" i="66"/>
  <c r="K62" i="66"/>
  <c r="K32" i="66"/>
  <c r="I32" i="66"/>
  <c r="L32" i="66"/>
  <c r="J32" i="66"/>
  <c r="L49" i="66"/>
  <c r="K49" i="66"/>
  <c r="J49" i="66"/>
  <c r="I49" i="66"/>
  <c r="K65" i="66"/>
  <c r="J65" i="66"/>
  <c r="L65" i="66"/>
  <c r="I65" i="66"/>
  <c r="L77" i="66"/>
  <c r="I77" i="66"/>
  <c r="K77" i="66"/>
  <c r="J77" i="66"/>
  <c r="I69" i="66"/>
  <c r="L69" i="66"/>
  <c r="K69" i="66"/>
  <c r="J69" i="66"/>
  <c r="K42" i="66"/>
  <c r="J42" i="66"/>
  <c r="L42" i="66"/>
  <c r="I42" i="66"/>
  <c r="K74" i="66"/>
  <c r="J74" i="66"/>
  <c r="L74" i="66"/>
  <c r="I74" i="66"/>
  <c r="I63" i="66"/>
  <c r="L63" i="66"/>
  <c r="K63" i="66"/>
  <c r="J63" i="66"/>
  <c r="L50" i="66"/>
  <c r="J50" i="66"/>
  <c r="K50" i="66"/>
  <c r="I50" i="66"/>
  <c r="L66" i="66"/>
  <c r="I66" i="66"/>
  <c r="K66" i="66"/>
  <c r="J66" i="66"/>
  <c r="J78" i="66"/>
  <c r="L78" i="66"/>
  <c r="K78" i="66"/>
  <c r="I78" i="66"/>
  <c r="I20" i="66"/>
  <c r="L20" i="66"/>
  <c r="K20" i="66"/>
  <c r="J20" i="66"/>
  <c r="L70" i="66"/>
  <c r="J70" i="66"/>
  <c r="K70" i="66"/>
  <c r="I70" i="66"/>
  <c r="L73" i="66"/>
  <c r="J73" i="66"/>
  <c r="K73" i="66"/>
  <c r="I73" i="66"/>
  <c r="L64" i="66"/>
  <c r="K64" i="66"/>
  <c r="J64" i="66"/>
  <c r="I64" i="66"/>
  <c r="L33" i="66"/>
  <c r="I33" i="66"/>
  <c r="K33" i="66"/>
  <c r="J33" i="66"/>
  <c r="L19" i="66"/>
  <c r="K19" i="66"/>
  <c r="J19" i="66"/>
  <c r="I52" i="66"/>
  <c r="J52" i="66"/>
  <c r="L52" i="66"/>
  <c r="K52" i="66"/>
  <c r="L67" i="66"/>
  <c r="J67" i="66"/>
  <c r="K67" i="66"/>
  <c r="I67" i="66"/>
  <c r="L79" i="66"/>
  <c r="J79" i="66"/>
  <c r="K79" i="66"/>
  <c r="I79" i="66"/>
  <c r="AA74" i="59" l="1"/>
  <c r="AA73" i="59"/>
  <c r="AA70" i="59"/>
  <c r="AA71" i="59"/>
  <c r="AA69" i="59"/>
  <c r="AA72" i="59"/>
  <c r="AA75" i="59" l="1"/>
  <c r="Q76" i="61"/>
  <c r="O76" i="61"/>
  <c r="N76" i="61"/>
  <c r="R48" i="61"/>
  <c r="R47" i="61"/>
  <c r="R46" i="61"/>
  <c r="R45" i="61"/>
  <c r="R72" i="61"/>
  <c r="L72" i="61"/>
  <c r="R29" i="61"/>
  <c r="R31" i="61"/>
  <c r="R30" i="61"/>
  <c r="R35" i="61"/>
  <c r="R41" i="61"/>
  <c r="R40" i="61"/>
  <c r="R39" i="61"/>
  <c r="R38" i="61"/>
  <c r="R37" i="61"/>
  <c r="R36" i="61"/>
  <c r="R34" i="61"/>
  <c r="R33" i="61"/>
  <c r="R28" i="61"/>
  <c r="R74" i="61"/>
  <c r="R75" i="61"/>
  <c r="R73" i="61"/>
  <c r="R18" i="61"/>
  <c r="R69" i="61"/>
  <c r="R71" i="61"/>
  <c r="R16" i="61"/>
  <c r="R25" i="61"/>
  <c r="R21" i="61"/>
  <c r="R20" i="61"/>
  <c r="R22" i="61"/>
  <c r="R23" i="61"/>
  <c r="R49" i="61"/>
  <c r="R64" i="61"/>
  <c r="R65" i="61"/>
  <c r="R61" i="61"/>
  <c r="R63" i="61"/>
  <c r="R56" i="61"/>
  <c r="R55" i="61"/>
  <c r="R62" i="61"/>
  <c r="R54" i="61"/>
  <c r="R53" i="61"/>
  <c r="R59" i="61"/>
  <c r="R60" i="61"/>
  <c r="R58" i="61"/>
  <c r="R57" i="61"/>
  <c r="R52" i="61"/>
  <c r="R68" i="61"/>
  <c r="R67" i="61"/>
  <c r="R66" i="61"/>
  <c r="R19" i="61"/>
  <c r="R24" i="61"/>
  <c r="R12" i="61"/>
  <c r="R15" i="61"/>
  <c r="R14" i="61"/>
  <c r="R27" i="61"/>
  <c r="R43" i="61"/>
  <c r="R42" i="61"/>
  <c r="R32" i="61"/>
  <c r="R70" i="61"/>
  <c r="R17" i="61"/>
  <c r="R50" i="61"/>
  <c r="R51" i="61"/>
  <c r="R13" i="61"/>
  <c r="R76" i="61" l="1"/>
  <c r="J53" i="62"/>
  <c r="P76" i="61"/>
  <c r="L75" i="61"/>
  <c r="L49" i="61"/>
  <c r="L16" i="61"/>
  <c r="L73" i="61"/>
  <c r="L74" i="61"/>
  <c r="M53" i="62" l="1"/>
  <c r="K53" i="62"/>
  <c r="L53" i="62"/>
  <c r="G53" i="59" l="1"/>
  <c r="G52" i="62" s="1"/>
  <c r="F53" i="59"/>
  <c r="G52" i="59"/>
  <c r="G51" i="62" s="1"/>
  <c r="F52" i="59"/>
  <c r="G51" i="59"/>
  <c r="F51" i="59"/>
  <c r="G50" i="59"/>
  <c r="G50" i="62" s="1"/>
  <c r="F50" i="59"/>
  <c r="G49" i="59"/>
  <c r="G49" i="62" s="1"/>
  <c r="F49" i="59"/>
  <c r="G48" i="59"/>
  <c r="G48" i="62" s="1"/>
  <c r="F48" i="59"/>
  <c r="G47" i="59"/>
  <c r="G47" i="62" s="1"/>
  <c r="F47" i="59"/>
  <c r="G46" i="59"/>
  <c r="G46" i="62" s="1"/>
  <c r="F46" i="59"/>
  <c r="G45" i="59"/>
  <c r="G45" i="62" s="1"/>
  <c r="F45" i="59"/>
  <c r="G44" i="59"/>
  <c r="G44" i="62" s="1"/>
  <c r="F44" i="59"/>
  <c r="G43" i="59"/>
  <c r="G43" i="62" s="1"/>
  <c r="F43" i="59"/>
  <c r="G42" i="59"/>
  <c r="G42" i="62" s="1"/>
  <c r="F42" i="59"/>
  <c r="G41" i="59"/>
  <c r="G41" i="62" s="1"/>
  <c r="F41" i="59"/>
  <c r="G40" i="59"/>
  <c r="G40" i="62" s="1"/>
  <c r="F40" i="59"/>
  <c r="G39" i="59"/>
  <c r="G39" i="62" s="1"/>
  <c r="F39" i="59"/>
  <c r="G38" i="59"/>
  <c r="G38" i="62" s="1"/>
  <c r="F38" i="59"/>
  <c r="G37" i="59"/>
  <c r="G37" i="62" s="1"/>
  <c r="F37" i="59"/>
  <c r="G36" i="59"/>
  <c r="G36" i="62" s="1"/>
  <c r="F36" i="59"/>
  <c r="G35" i="59"/>
  <c r="G35" i="62" s="1"/>
  <c r="F35" i="59"/>
  <c r="G34" i="59"/>
  <c r="G34" i="62" s="1"/>
  <c r="F34" i="59"/>
  <c r="G33" i="59"/>
  <c r="G33" i="62" s="1"/>
  <c r="F33" i="59"/>
  <c r="G32" i="59"/>
  <c r="F32" i="59"/>
  <c r="G31" i="59"/>
  <c r="G32" i="62" s="1"/>
  <c r="F31" i="59"/>
  <c r="G30" i="59"/>
  <c r="G31" i="62" s="1"/>
  <c r="F30" i="59"/>
  <c r="G29" i="59"/>
  <c r="G30" i="62" s="1"/>
  <c r="F29" i="59"/>
  <c r="I29" i="59" s="1"/>
  <c r="G28" i="59"/>
  <c r="G29" i="62" s="1"/>
  <c r="F28" i="59"/>
  <c r="G27" i="59"/>
  <c r="G28" i="62" s="1"/>
  <c r="F27" i="59"/>
  <c r="I27" i="59" s="1"/>
  <c r="G26" i="59"/>
  <c r="G27" i="62" s="1"/>
  <c r="F26" i="59"/>
  <c r="G24" i="59"/>
  <c r="G25" i="62" s="1"/>
  <c r="F24" i="59"/>
  <c r="G23" i="59"/>
  <c r="G24" i="62" s="1"/>
  <c r="F23" i="59"/>
  <c r="G22" i="59"/>
  <c r="G23" i="62" s="1"/>
  <c r="F22" i="59"/>
  <c r="G20" i="59"/>
  <c r="G21" i="62" s="1"/>
  <c r="F20" i="59"/>
  <c r="G19" i="59"/>
  <c r="G20" i="62" s="1"/>
  <c r="F19" i="59"/>
  <c r="G18" i="59"/>
  <c r="G19" i="62" s="1"/>
  <c r="F18" i="59"/>
  <c r="G17" i="59"/>
  <c r="G18" i="62" s="1"/>
  <c r="F17" i="59"/>
  <c r="G16" i="59"/>
  <c r="G17" i="62" s="1"/>
  <c r="F16" i="59"/>
  <c r="G15" i="59"/>
  <c r="G16" i="62" s="1"/>
  <c r="F15" i="59"/>
  <c r="G14" i="59"/>
  <c r="G15" i="62" s="1"/>
  <c r="F14" i="59"/>
  <c r="G13" i="59"/>
  <c r="G14" i="62" s="1"/>
  <c r="F13" i="59"/>
  <c r="G12" i="59"/>
  <c r="G13" i="62" s="1"/>
  <c r="F12" i="59"/>
  <c r="N20" i="65" l="1"/>
  <c r="S20" i="65" s="1"/>
  <c r="X20" i="65" s="1"/>
  <c r="N25" i="65"/>
  <c r="S25" i="65" s="1"/>
  <c r="X25" i="65" s="1"/>
  <c r="O42" i="65"/>
  <c r="T42" i="65" s="1"/>
  <c r="Y42" i="65" s="1"/>
  <c r="O50" i="65"/>
  <c r="T50" i="65" s="1"/>
  <c r="Y50" i="65" s="1"/>
  <c r="O62" i="65"/>
  <c r="T62" i="65" s="1"/>
  <c r="Y62" i="65" s="1"/>
  <c r="N64" i="65"/>
  <c r="S64" i="65" s="1"/>
  <c r="X64" i="65" s="1"/>
  <c r="O64" i="65"/>
  <c r="T64" i="65" s="1"/>
  <c r="Y64" i="65" s="1"/>
  <c r="N66" i="65"/>
  <c r="S66" i="65" s="1"/>
  <c r="X66" i="65" s="1"/>
  <c r="O66" i="65"/>
  <c r="T66" i="65" s="1"/>
  <c r="Y66" i="65" s="1"/>
  <c r="Q68" i="65"/>
  <c r="V68" i="65" s="1"/>
  <c r="AA68" i="65" s="1"/>
  <c r="N68" i="65"/>
  <c r="S68" i="65" s="1"/>
  <c r="X68" i="65" s="1"/>
  <c r="O68" i="65"/>
  <c r="T68" i="65" s="1"/>
  <c r="Y68" i="65" s="1"/>
  <c r="Q70" i="65"/>
  <c r="V70" i="65" s="1"/>
  <c r="AA70" i="65" s="1"/>
  <c r="O70" i="65"/>
  <c r="T70" i="65" s="1"/>
  <c r="Y70" i="65" s="1"/>
  <c r="Q72" i="65"/>
  <c r="V72" i="65" s="1"/>
  <c r="AA72" i="65" s="1"/>
  <c r="N72" i="65"/>
  <c r="S72" i="65" s="1"/>
  <c r="X72" i="65" s="1"/>
  <c r="O72" i="65"/>
  <c r="T72" i="65" s="1"/>
  <c r="Y72" i="65" s="1"/>
  <c r="Q74" i="65"/>
  <c r="V74" i="65" s="1"/>
  <c r="AA74" i="65" s="1"/>
  <c r="N74" i="65"/>
  <c r="S74" i="65" s="1"/>
  <c r="X74" i="65" s="1"/>
  <c r="O74" i="65"/>
  <c r="T74" i="65" s="1"/>
  <c r="Y74" i="65" s="1"/>
  <c r="Q76" i="65"/>
  <c r="V76" i="65" s="1"/>
  <c r="AA76" i="65" s="1"/>
  <c r="N76" i="65"/>
  <c r="S76" i="65" s="1"/>
  <c r="X76" i="65" s="1"/>
  <c r="O76" i="65"/>
  <c r="T76" i="65" s="1"/>
  <c r="Y76" i="65" s="1"/>
  <c r="O78" i="65"/>
  <c r="T78" i="65" s="1"/>
  <c r="Y78" i="65" s="1"/>
  <c r="Q19" i="65"/>
  <c r="V19" i="65" s="1"/>
  <c r="AA19" i="65" s="1"/>
  <c r="N19" i="65"/>
  <c r="S19" i="65" s="1"/>
  <c r="X19" i="65" s="1"/>
  <c r="O19" i="65"/>
  <c r="T19" i="65" s="1"/>
  <c r="Y19" i="65" s="1"/>
  <c r="O21" i="65"/>
  <c r="T21" i="65" s="1"/>
  <c r="Y21" i="65" s="1"/>
  <c r="P55" i="65"/>
  <c r="U55" i="65" s="1"/>
  <c r="Z55" i="65" s="1"/>
  <c r="Q63" i="65"/>
  <c r="V63" i="65" s="1"/>
  <c r="AA63" i="65" s="1"/>
  <c r="N63" i="65"/>
  <c r="S63" i="65" s="1"/>
  <c r="X63" i="65" s="1"/>
  <c r="N65" i="65"/>
  <c r="S65" i="65" s="1"/>
  <c r="X65" i="65" s="1"/>
  <c r="Q67" i="65"/>
  <c r="V67" i="65" s="1"/>
  <c r="AA67" i="65" s="1"/>
  <c r="N67" i="65"/>
  <c r="S67" i="65" s="1"/>
  <c r="X67" i="65" s="1"/>
  <c r="P69" i="65"/>
  <c r="U69" i="65" s="1"/>
  <c r="Z69" i="65" s="1"/>
  <c r="N69" i="65"/>
  <c r="S69" i="65" s="1"/>
  <c r="X69" i="65" s="1"/>
  <c r="Q71" i="65"/>
  <c r="V71" i="65" s="1"/>
  <c r="AA71" i="65" s="1"/>
  <c r="N71" i="65"/>
  <c r="S71" i="65" s="1"/>
  <c r="X71" i="65" s="1"/>
  <c r="N73" i="65"/>
  <c r="S73" i="65" s="1"/>
  <c r="X73" i="65" s="1"/>
  <c r="Q75" i="65"/>
  <c r="V75" i="65" s="1"/>
  <c r="AA75" i="65" s="1"/>
  <c r="P75" i="65"/>
  <c r="U75" i="65" s="1"/>
  <c r="Z75" i="65" s="1"/>
  <c r="N75" i="65"/>
  <c r="S75" i="65" s="1"/>
  <c r="X75" i="65" s="1"/>
  <c r="N77" i="65"/>
  <c r="S77" i="65" s="1"/>
  <c r="X77" i="65" s="1"/>
  <c r="Q79" i="65"/>
  <c r="V79" i="65" s="1"/>
  <c r="AA79" i="65" s="1"/>
  <c r="N79" i="65"/>
  <c r="S79" i="65" s="1"/>
  <c r="X79" i="65" s="1"/>
  <c r="P42" i="65"/>
  <c r="U42" i="65" s="1"/>
  <c r="Z42" i="65" s="1"/>
  <c r="I12" i="59"/>
  <c r="P21" i="65"/>
  <c r="U21" i="65" s="1"/>
  <c r="Z21" i="65" s="1"/>
  <c r="N55" i="65"/>
  <c r="S55" i="65" s="1"/>
  <c r="X55" i="65" s="1"/>
  <c r="O69" i="65"/>
  <c r="T69" i="65" s="1"/>
  <c r="Y69" i="65" s="1"/>
  <c r="O73" i="65"/>
  <c r="T73" i="65" s="1"/>
  <c r="Y73" i="65" s="1"/>
  <c r="O77" i="65"/>
  <c r="T77" i="65" s="1"/>
  <c r="Y77" i="65" s="1"/>
  <c r="F32" i="62"/>
  <c r="I31" i="59"/>
  <c r="F33" i="62"/>
  <c r="I33" i="59"/>
  <c r="F35" i="62"/>
  <c r="I35" i="59"/>
  <c r="F37" i="62"/>
  <c r="I37" i="59"/>
  <c r="F39" i="62"/>
  <c r="I39" i="59"/>
  <c r="F41" i="62"/>
  <c r="I41" i="59"/>
  <c r="F43" i="62"/>
  <c r="I43" i="59"/>
  <c r="F45" i="62"/>
  <c r="I45" i="59"/>
  <c r="F47" i="62"/>
  <c r="I47" i="59"/>
  <c r="F49" i="62"/>
  <c r="I49" i="59"/>
  <c r="I51" i="59"/>
  <c r="F52" i="62"/>
  <c r="I53" i="59"/>
  <c r="F14" i="62"/>
  <c r="I13" i="59"/>
  <c r="F23" i="62"/>
  <c r="I22" i="59"/>
  <c r="F16" i="62"/>
  <c r="I15" i="59"/>
  <c r="F18" i="62"/>
  <c r="P18" i="62" s="1"/>
  <c r="I17" i="59"/>
  <c r="F20" i="62"/>
  <c r="R20" i="62" s="1"/>
  <c r="I19" i="59"/>
  <c r="F25" i="62"/>
  <c r="I24" i="59"/>
  <c r="F15" i="62"/>
  <c r="I14" i="59"/>
  <c r="F17" i="62"/>
  <c r="I16" i="59"/>
  <c r="F19" i="62"/>
  <c r="I18" i="59"/>
  <c r="F21" i="62"/>
  <c r="P21" i="62" s="1"/>
  <c r="I20" i="59"/>
  <c r="F24" i="62"/>
  <c r="I23" i="59"/>
  <c r="F27" i="62"/>
  <c r="I26" i="59"/>
  <c r="F29" i="62"/>
  <c r="I28" i="59"/>
  <c r="F31" i="62"/>
  <c r="I30" i="59"/>
  <c r="I32" i="59"/>
  <c r="F34" i="62"/>
  <c r="I34" i="59"/>
  <c r="F36" i="62"/>
  <c r="I36" i="59"/>
  <c r="F38" i="62"/>
  <c r="I38" i="59"/>
  <c r="F40" i="62"/>
  <c r="I40" i="59"/>
  <c r="F42" i="62"/>
  <c r="I42" i="59"/>
  <c r="F44" i="62"/>
  <c r="I44" i="59"/>
  <c r="F46" i="62"/>
  <c r="I46" i="59"/>
  <c r="F48" i="62"/>
  <c r="I48" i="59"/>
  <c r="F50" i="62"/>
  <c r="I50" i="59"/>
  <c r="F51" i="62"/>
  <c r="I52" i="59"/>
  <c r="J54" i="62"/>
  <c r="F28" i="62"/>
  <c r="H29" i="59"/>
  <c r="H30" i="62" s="1"/>
  <c r="F30" i="62"/>
  <c r="Q37" i="62"/>
  <c r="M54" i="62"/>
  <c r="P79" i="65"/>
  <c r="U79" i="65" s="1"/>
  <c r="Z79" i="65" s="1"/>
  <c r="Q78" i="65"/>
  <c r="V78" i="65" s="1"/>
  <c r="AA78" i="65" s="1"/>
  <c r="P71" i="65"/>
  <c r="U71" i="65" s="1"/>
  <c r="Z71" i="65" s="1"/>
  <c r="P67" i="65"/>
  <c r="U67" i="65" s="1"/>
  <c r="Z67" i="65" s="1"/>
  <c r="Q66" i="65"/>
  <c r="V66" i="65" s="1"/>
  <c r="AA66" i="65" s="1"/>
  <c r="O79" i="65"/>
  <c r="T79" i="65" s="1"/>
  <c r="Y79" i="65" s="1"/>
  <c r="P78" i="65"/>
  <c r="U78" i="65" s="1"/>
  <c r="Z78" i="65" s="1"/>
  <c r="Q77" i="65"/>
  <c r="V77" i="65" s="1"/>
  <c r="AA77" i="65" s="1"/>
  <c r="O75" i="65"/>
  <c r="T75" i="65" s="1"/>
  <c r="Y75" i="65" s="1"/>
  <c r="P74" i="65"/>
  <c r="U74" i="65" s="1"/>
  <c r="Z74" i="65" s="1"/>
  <c r="Q73" i="65"/>
  <c r="V73" i="65" s="1"/>
  <c r="AA73" i="65" s="1"/>
  <c r="O71" i="65"/>
  <c r="T71" i="65" s="1"/>
  <c r="Y71" i="65" s="1"/>
  <c r="P70" i="65"/>
  <c r="U70" i="65" s="1"/>
  <c r="Z70" i="65" s="1"/>
  <c r="Q69" i="65"/>
  <c r="V69" i="65" s="1"/>
  <c r="AA69" i="65" s="1"/>
  <c r="O67" i="65"/>
  <c r="T67" i="65" s="1"/>
  <c r="Y67" i="65" s="1"/>
  <c r="P66" i="65"/>
  <c r="U66" i="65" s="1"/>
  <c r="Z66" i="65" s="1"/>
  <c r="Q65" i="65"/>
  <c r="V65" i="65" s="1"/>
  <c r="AA65" i="65" s="1"/>
  <c r="O63" i="65"/>
  <c r="T63" i="65" s="1"/>
  <c r="Y63" i="65" s="1"/>
  <c r="P62" i="65"/>
  <c r="U62" i="65" s="1"/>
  <c r="Z62" i="65" s="1"/>
  <c r="Q55" i="65"/>
  <c r="V55" i="65" s="1"/>
  <c r="AA55" i="65" s="1"/>
  <c r="Q50" i="65"/>
  <c r="V50" i="65" s="1"/>
  <c r="AA50" i="65" s="1"/>
  <c r="Q49" i="65"/>
  <c r="V49" i="65" s="1"/>
  <c r="AA49" i="65" s="1"/>
  <c r="N42" i="65"/>
  <c r="S42" i="65" s="1"/>
  <c r="X42" i="65" s="1"/>
  <c r="N40" i="65"/>
  <c r="S40" i="65" s="1"/>
  <c r="X40" i="65" s="1"/>
  <c r="P33" i="65"/>
  <c r="U33" i="65" s="1"/>
  <c r="Z33" i="65" s="1"/>
  <c r="P32" i="65"/>
  <c r="U32" i="65" s="1"/>
  <c r="Z32" i="65" s="1"/>
  <c r="P25" i="65"/>
  <c r="U25" i="65" s="1"/>
  <c r="Z25" i="65" s="1"/>
  <c r="P20" i="65"/>
  <c r="U20" i="65" s="1"/>
  <c r="Z20" i="65" s="1"/>
  <c r="P77" i="65"/>
  <c r="U77" i="65" s="1"/>
  <c r="Z77" i="65" s="1"/>
  <c r="P73" i="65"/>
  <c r="U73" i="65" s="1"/>
  <c r="Z73" i="65" s="1"/>
  <c r="P65" i="65"/>
  <c r="U65" i="65" s="1"/>
  <c r="Z65" i="65" s="1"/>
  <c r="Q64" i="65"/>
  <c r="V64" i="65" s="1"/>
  <c r="AA64" i="65" s="1"/>
  <c r="P54" i="65"/>
  <c r="U54" i="65" s="1"/>
  <c r="Z54" i="65" s="1"/>
  <c r="P50" i="65"/>
  <c r="U50" i="65" s="1"/>
  <c r="Z50" i="65" s="1"/>
  <c r="P49" i="65"/>
  <c r="U49" i="65" s="1"/>
  <c r="Z49" i="65" s="1"/>
  <c r="Q42" i="65"/>
  <c r="V42" i="65" s="1"/>
  <c r="AA42" i="65" s="1"/>
  <c r="Q40" i="65"/>
  <c r="V40" i="65" s="1"/>
  <c r="AA40" i="65" s="1"/>
  <c r="O33" i="65"/>
  <c r="T33" i="65" s="1"/>
  <c r="Y33" i="65" s="1"/>
  <c r="O32" i="65"/>
  <c r="T32" i="65" s="1"/>
  <c r="Y32" i="65" s="1"/>
  <c r="O25" i="65"/>
  <c r="T25" i="65" s="1"/>
  <c r="Y25" i="65" s="1"/>
  <c r="N78" i="65"/>
  <c r="S78" i="65" s="1"/>
  <c r="X78" i="65" s="1"/>
  <c r="P76" i="65"/>
  <c r="U76" i="65" s="1"/>
  <c r="Z76" i="65" s="1"/>
  <c r="P72" i="65"/>
  <c r="U72" i="65" s="1"/>
  <c r="Z72" i="65" s="1"/>
  <c r="N70" i="65"/>
  <c r="S70" i="65" s="1"/>
  <c r="X70" i="65" s="1"/>
  <c r="P68" i="65"/>
  <c r="U68" i="65" s="1"/>
  <c r="Z68" i="65" s="1"/>
  <c r="O65" i="65"/>
  <c r="T65" i="65" s="1"/>
  <c r="Y65" i="65" s="1"/>
  <c r="P64" i="65"/>
  <c r="U64" i="65" s="1"/>
  <c r="Z64" i="65" s="1"/>
  <c r="N62" i="65"/>
  <c r="S62" i="65" s="1"/>
  <c r="X62" i="65" s="1"/>
  <c r="O55" i="65"/>
  <c r="T55" i="65" s="1"/>
  <c r="Y55" i="65" s="1"/>
  <c r="O52" i="65"/>
  <c r="T52" i="65" s="1"/>
  <c r="Y52" i="65" s="1"/>
  <c r="O49" i="65"/>
  <c r="T49" i="65" s="1"/>
  <c r="Y49" i="65" s="1"/>
  <c r="P40" i="65"/>
  <c r="U40" i="65" s="1"/>
  <c r="Z40" i="65" s="1"/>
  <c r="N33" i="65"/>
  <c r="S33" i="65" s="1"/>
  <c r="X33" i="65" s="1"/>
  <c r="N32" i="65"/>
  <c r="S32" i="65" s="1"/>
  <c r="X32" i="65" s="1"/>
  <c r="N21" i="65"/>
  <c r="S21" i="65" s="1"/>
  <c r="X21" i="65" s="1"/>
  <c r="P63" i="65"/>
  <c r="U63" i="65" s="1"/>
  <c r="Z63" i="65" s="1"/>
  <c r="Q32" i="65"/>
  <c r="V32" i="65" s="1"/>
  <c r="AA32" i="65" s="1"/>
  <c r="Q25" i="65"/>
  <c r="V25" i="65" s="1"/>
  <c r="AA25" i="65" s="1"/>
  <c r="O20" i="65"/>
  <c r="T20" i="65" s="1"/>
  <c r="Y20" i="65" s="1"/>
  <c r="Q62" i="65"/>
  <c r="V62" i="65" s="1"/>
  <c r="AA62" i="65" s="1"/>
  <c r="Q21" i="65"/>
  <c r="V21" i="65" s="1"/>
  <c r="AA21" i="65" s="1"/>
  <c r="N50" i="65"/>
  <c r="S50" i="65" s="1"/>
  <c r="X50" i="65" s="1"/>
  <c r="O40" i="65"/>
  <c r="T40" i="65" s="1"/>
  <c r="Y40" i="65" s="1"/>
  <c r="P19" i="65"/>
  <c r="U19" i="65" s="1"/>
  <c r="Z19" i="65" s="1"/>
  <c r="Q33" i="65"/>
  <c r="V33" i="65" s="1"/>
  <c r="AA33" i="65" s="1"/>
  <c r="Q20" i="65"/>
  <c r="V20" i="65" s="1"/>
  <c r="AA20" i="65" s="1"/>
  <c r="F13" i="62"/>
  <c r="O19" i="62"/>
  <c r="R36" i="62"/>
  <c r="K54" i="62"/>
  <c r="L54" i="62"/>
  <c r="H15" i="59"/>
  <c r="H16" i="62" s="1"/>
  <c r="H37" i="59"/>
  <c r="H37" i="62" s="1"/>
  <c r="H47" i="59"/>
  <c r="H47" i="62" s="1"/>
  <c r="H51" i="59"/>
  <c r="H12" i="59"/>
  <c r="H13" i="62" s="1"/>
  <c r="H14" i="59"/>
  <c r="H15" i="62" s="1"/>
  <c r="H23" i="59"/>
  <c r="H24" i="62" s="1"/>
  <c r="H28" i="59"/>
  <c r="H29" i="62" s="1"/>
  <c r="H34" i="59"/>
  <c r="H34" i="62" s="1"/>
  <c r="H40" i="59"/>
  <c r="H40" i="62" s="1"/>
  <c r="H48" i="59"/>
  <c r="H48" i="62" s="1"/>
  <c r="H52" i="59"/>
  <c r="H51" i="62" s="1"/>
  <c r="H45" i="59"/>
  <c r="H45" i="62" s="1"/>
  <c r="H24" i="59"/>
  <c r="H25" i="62" s="1"/>
  <c r="H31" i="59"/>
  <c r="H32" i="62" s="1"/>
  <c r="X31" i="59"/>
  <c r="W31" i="59"/>
  <c r="U31" i="59"/>
  <c r="V31" i="59"/>
  <c r="H33" i="59"/>
  <c r="H33" i="62" s="1"/>
  <c r="X33" i="59"/>
  <c r="W33" i="59"/>
  <c r="U33" i="59"/>
  <c r="V33" i="59"/>
  <c r="X14" i="59"/>
  <c r="W14" i="59"/>
  <c r="U14" i="59"/>
  <c r="V14" i="59"/>
  <c r="H17" i="59"/>
  <c r="H18" i="62" s="1"/>
  <c r="X17" i="59"/>
  <c r="W17" i="59"/>
  <c r="V17" i="59"/>
  <c r="U17" i="59"/>
  <c r="H19" i="59"/>
  <c r="H20" i="62" s="1"/>
  <c r="X19" i="59"/>
  <c r="W19" i="59"/>
  <c r="V19" i="59"/>
  <c r="U19" i="59"/>
  <c r="H22" i="59"/>
  <c r="H23" i="62" s="1"/>
  <c r="X22" i="59"/>
  <c r="W22" i="59"/>
  <c r="V22" i="59"/>
  <c r="U22" i="59"/>
  <c r="H26" i="59"/>
  <c r="H27" i="62" s="1"/>
  <c r="X26" i="59"/>
  <c r="W26" i="59"/>
  <c r="U26" i="59"/>
  <c r="V26" i="59"/>
  <c r="X28" i="59"/>
  <c r="U28" i="59"/>
  <c r="W28" i="59"/>
  <c r="V28" i="59"/>
  <c r="H35" i="59"/>
  <c r="H35" i="62" s="1"/>
  <c r="X35" i="59"/>
  <c r="W35" i="59"/>
  <c r="V35" i="59"/>
  <c r="U35" i="59"/>
  <c r="H36" i="59"/>
  <c r="H36" i="62" s="1"/>
  <c r="H38" i="59"/>
  <c r="H38" i="62" s="1"/>
  <c r="X38" i="59"/>
  <c r="V38" i="59"/>
  <c r="U38" i="59"/>
  <c r="W38" i="59"/>
  <c r="X40" i="59"/>
  <c r="V40" i="59"/>
  <c r="U40" i="59"/>
  <c r="W40" i="59"/>
  <c r="H43" i="59"/>
  <c r="H43" i="62" s="1"/>
  <c r="X43" i="59"/>
  <c r="W43" i="59"/>
  <c r="V43" i="59"/>
  <c r="U43" i="59"/>
  <c r="H44" i="59"/>
  <c r="H44" i="62" s="1"/>
  <c r="H46" i="59"/>
  <c r="H46" i="62" s="1"/>
  <c r="X46" i="59"/>
  <c r="W46" i="59"/>
  <c r="U46" i="59"/>
  <c r="V46" i="59"/>
  <c r="H49" i="59"/>
  <c r="H49" i="62" s="1"/>
  <c r="X49" i="59"/>
  <c r="V49" i="59"/>
  <c r="U49" i="59"/>
  <c r="W49" i="59"/>
  <c r="X51" i="59"/>
  <c r="V51" i="59"/>
  <c r="U51" i="59"/>
  <c r="W51" i="59"/>
  <c r="X24" i="59"/>
  <c r="V24" i="59"/>
  <c r="U24" i="59"/>
  <c r="W24" i="59"/>
  <c r="H32" i="59"/>
  <c r="X32" i="59"/>
  <c r="V32" i="59"/>
  <c r="U32" i="59"/>
  <c r="W32" i="59"/>
  <c r="X34" i="59"/>
  <c r="V34" i="59"/>
  <c r="U34" i="59"/>
  <c r="W34" i="59"/>
  <c r="X37" i="59"/>
  <c r="W37" i="59"/>
  <c r="V37" i="59"/>
  <c r="U37" i="59"/>
  <c r="H41" i="59"/>
  <c r="H41" i="62" s="1"/>
  <c r="X45" i="59"/>
  <c r="W45" i="59"/>
  <c r="V45" i="59"/>
  <c r="U45" i="59"/>
  <c r="X48" i="59"/>
  <c r="W48" i="59"/>
  <c r="U48" i="59"/>
  <c r="V48" i="59"/>
  <c r="H53" i="59"/>
  <c r="H52" i="62" s="1"/>
  <c r="X53" i="59"/>
  <c r="W53" i="59"/>
  <c r="V53" i="59"/>
  <c r="U53" i="59"/>
  <c r="H13" i="59"/>
  <c r="H14" i="62" s="1"/>
  <c r="X13" i="59"/>
  <c r="V13" i="59"/>
  <c r="U13" i="59"/>
  <c r="W13" i="59"/>
  <c r="H16" i="59"/>
  <c r="H17" i="62" s="1"/>
  <c r="X16" i="59"/>
  <c r="U16" i="59"/>
  <c r="W16" i="59"/>
  <c r="V16" i="59"/>
  <c r="H18" i="59"/>
  <c r="H19" i="62" s="1"/>
  <c r="X18" i="59"/>
  <c r="U18" i="59"/>
  <c r="W18" i="59"/>
  <c r="V18" i="59"/>
  <c r="H20" i="59"/>
  <c r="H21" i="62" s="1"/>
  <c r="X20" i="59"/>
  <c r="U20" i="59"/>
  <c r="W20" i="59"/>
  <c r="V20" i="59"/>
  <c r="X23" i="59"/>
  <c r="U23" i="59"/>
  <c r="W23" i="59"/>
  <c r="V23" i="59"/>
  <c r="H27" i="59"/>
  <c r="H28" i="62" s="1"/>
  <c r="X27" i="59"/>
  <c r="V27" i="59"/>
  <c r="U27" i="59"/>
  <c r="W27" i="59"/>
  <c r="H30" i="59"/>
  <c r="H31" i="62" s="1"/>
  <c r="X30" i="59"/>
  <c r="W30" i="59"/>
  <c r="U30" i="59"/>
  <c r="V30" i="59"/>
  <c r="X36" i="59"/>
  <c r="U36" i="59"/>
  <c r="W36" i="59"/>
  <c r="V36" i="59"/>
  <c r="H39" i="59"/>
  <c r="H39" i="62" s="1"/>
  <c r="X39" i="59"/>
  <c r="W39" i="59"/>
  <c r="U39" i="59"/>
  <c r="V39" i="59"/>
  <c r="H42" i="59"/>
  <c r="H42" i="62" s="1"/>
  <c r="X42" i="59"/>
  <c r="V42" i="59"/>
  <c r="U42" i="59"/>
  <c r="W42" i="59"/>
  <c r="X44" i="59"/>
  <c r="U44" i="59"/>
  <c r="W44" i="59"/>
  <c r="V44" i="59"/>
  <c r="X47" i="59"/>
  <c r="V47" i="59"/>
  <c r="U47" i="59"/>
  <c r="W47" i="59"/>
  <c r="H50" i="59"/>
  <c r="H50" i="62" s="1"/>
  <c r="X50" i="59"/>
  <c r="W50" i="59"/>
  <c r="U50" i="59"/>
  <c r="V50" i="59"/>
  <c r="X12" i="59"/>
  <c r="W12" i="59"/>
  <c r="U12" i="59"/>
  <c r="V12" i="59"/>
  <c r="X15" i="59"/>
  <c r="V15" i="59"/>
  <c r="U15" i="59"/>
  <c r="W15" i="59"/>
  <c r="X29" i="59"/>
  <c r="V29" i="59"/>
  <c r="U29" i="59"/>
  <c r="W29" i="59"/>
  <c r="X41" i="59"/>
  <c r="W41" i="59"/>
  <c r="U41" i="59"/>
  <c r="V41" i="59"/>
  <c r="X52" i="59"/>
  <c r="W52" i="59"/>
  <c r="U52" i="59"/>
  <c r="V52" i="59"/>
  <c r="O29" i="62" l="1"/>
  <c r="P16" i="62"/>
  <c r="O22" i="66"/>
  <c r="T22" i="66" s="1"/>
  <c r="Y22" i="66" s="1"/>
  <c r="R14" i="62"/>
  <c r="P22" i="66"/>
  <c r="U22" i="66" s="1"/>
  <c r="Z22" i="66" s="1"/>
  <c r="Q22" i="66"/>
  <c r="V22" i="66" s="1"/>
  <c r="AA22" i="66" s="1"/>
  <c r="N22" i="66"/>
  <c r="S22" i="66" s="1"/>
  <c r="X22" i="66" s="1"/>
  <c r="Q21" i="62"/>
  <c r="R27" i="62"/>
  <c r="R17" i="62"/>
  <c r="Q24" i="66"/>
  <c r="V24" i="66" s="1"/>
  <c r="AA24" i="66" s="1"/>
  <c r="P24" i="66"/>
  <c r="U24" i="66" s="1"/>
  <c r="Z24" i="66" s="1"/>
  <c r="O24" i="66"/>
  <c r="T24" i="66" s="1"/>
  <c r="Y24" i="66" s="1"/>
  <c r="N24" i="66"/>
  <c r="S24" i="66" s="1"/>
  <c r="X24" i="66" s="1"/>
  <c r="P50" i="62"/>
  <c r="O79" i="66"/>
  <c r="T79" i="66" s="1"/>
  <c r="Y79" i="66" s="1"/>
  <c r="R42" i="62"/>
  <c r="P71" i="66"/>
  <c r="U71" i="66" s="1"/>
  <c r="Z71" i="66" s="1"/>
  <c r="R34" i="62"/>
  <c r="Q63" i="66"/>
  <c r="V63" i="66" s="1"/>
  <c r="AA63" i="66" s="1"/>
  <c r="Q47" i="62"/>
  <c r="N76" i="66"/>
  <c r="S76" i="66" s="1"/>
  <c r="X76" i="66" s="1"/>
  <c r="N72" i="66"/>
  <c r="S72" i="66" s="1"/>
  <c r="X72" i="66" s="1"/>
  <c r="Q39" i="62"/>
  <c r="Q68" i="66"/>
  <c r="V68" i="66" s="1"/>
  <c r="AA68" i="66" s="1"/>
  <c r="O68" i="66"/>
  <c r="T68" i="66" s="1"/>
  <c r="Y68" i="66" s="1"/>
  <c r="Q64" i="66"/>
  <c r="V64" i="66" s="1"/>
  <c r="AA64" i="66" s="1"/>
  <c r="O64" i="66"/>
  <c r="T64" i="66" s="1"/>
  <c r="Y64" i="66" s="1"/>
  <c r="P32" i="62"/>
  <c r="N51" i="66"/>
  <c r="S51" i="66" s="1"/>
  <c r="X51" i="66" s="1"/>
  <c r="O41" i="66"/>
  <c r="T41" i="66" s="1"/>
  <c r="Y41" i="66" s="1"/>
  <c r="N41" i="66"/>
  <c r="S41" i="66" s="1"/>
  <c r="X41" i="66" s="1"/>
  <c r="Q51" i="66"/>
  <c r="V51" i="66" s="1"/>
  <c r="AA51" i="66" s="1"/>
  <c r="P51" i="66"/>
  <c r="U51" i="66" s="1"/>
  <c r="Z51" i="66" s="1"/>
  <c r="P41" i="66"/>
  <c r="U41" i="66" s="1"/>
  <c r="Z41" i="66" s="1"/>
  <c r="Q41" i="66"/>
  <c r="V41" i="66" s="1"/>
  <c r="AA41" i="66" s="1"/>
  <c r="O51" i="66"/>
  <c r="T51" i="66" s="1"/>
  <c r="Y51" i="66" s="1"/>
  <c r="O45" i="62"/>
  <c r="O36" i="62"/>
  <c r="N54" i="65"/>
  <c r="S54" i="65" s="1"/>
  <c r="X54" i="65" s="1"/>
  <c r="N52" i="65"/>
  <c r="S52" i="65" s="1"/>
  <c r="X52" i="65" s="1"/>
  <c r="R51" i="62"/>
  <c r="R44" i="62"/>
  <c r="Q52" i="65"/>
  <c r="V52" i="65" s="1"/>
  <c r="AA52" i="65" s="1"/>
  <c r="Q54" i="65"/>
  <c r="V54" i="65" s="1"/>
  <c r="AA54" i="65" s="1"/>
  <c r="R47" i="62"/>
  <c r="O44" i="62"/>
  <c r="R21" i="62"/>
  <c r="O54" i="65"/>
  <c r="T54" i="65" s="1"/>
  <c r="Y54" i="65" s="1"/>
  <c r="O21" i="62"/>
  <c r="O47" i="62"/>
  <c r="P47" i="62"/>
  <c r="Q76" i="66"/>
  <c r="V76" i="66" s="1"/>
  <c r="AA76" i="66" s="1"/>
  <c r="O76" i="66"/>
  <c r="T76" i="66" s="1"/>
  <c r="Y76" i="66" s="1"/>
  <c r="Q43" i="62"/>
  <c r="P72" i="66"/>
  <c r="U72" i="66" s="1"/>
  <c r="Z72" i="66" s="1"/>
  <c r="O72" i="66"/>
  <c r="T72" i="66" s="1"/>
  <c r="Y72" i="66" s="1"/>
  <c r="P39" i="62"/>
  <c r="P68" i="66"/>
  <c r="U68" i="66" s="1"/>
  <c r="Z68" i="66" s="1"/>
  <c r="Q35" i="62"/>
  <c r="P64" i="66"/>
  <c r="U64" i="66" s="1"/>
  <c r="Z64" i="66" s="1"/>
  <c r="R32" i="62"/>
  <c r="Q19" i="66"/>
  <c r="V19" i="66" s="1"/>
  <c r="AA19" i="66" s="1"/>
  <c r="P19" i="66"/>
  <c r="U19" i="66" s="1"/>
  <c r="Z19" i="66" s="1"/>
  <c r="O19" i="66"/>
  <c r="T19" i="66" s="1"/>
  <c r="Y19" i="66" s="1"/>
  <c r="O51" i="62"/>
  <c r="Q48" i="62"/>
  <c r="O77" i="66"/>
  <c r="T77" i="66" s="1"/>
  <c r="Y77" i="66" s="1"/>
  <c r="P73" i="66"/>
  <c r="U73" i="66" s="1"/>
  <c r="Z73" i="66" s="1"/>
  <c r="N73" i="66"/>
  <c r="S73" i="66" s="1"/>
  <c r="X73" i="66" s="1"/>
  <c r="R40" i="62"/>
  <c r="Q69" i="66"/>
  <c r="V69" i="66" s="1"/>
  <c r="AA69" i="66" s="1"/>
  <c r="N69" i="66"/>
  <c r="S69" i="66" s="1"/>
  <c r="X69" i="66" s="1"/>
  <c r="Q65" i="66"/>
  <c r="V65" i="66" s="1"/>
  <c r="AA65" i="66" s="1"/>
  <c r="N65" i="66"/>
  <c r="S65" i="66" s="1"/>
  <c r="X65" i="66" s="1"/>
  <c r="P55" i="66"/>
  <c r="U55" i="66" s="1"/>
  <c r="Z55" i="66" s="1"/>
  <c r="O55" i="66"/>
  <c r="T55" i="66" s="1"/>
  <c r="Y55" i="66" s="1"/>
  <c r="O24" i="62"/>
  <c r="N49" i="66"/>
  <c r="S49" i="66" s="1"/>
  <c r="X49" i="66" s="1"/>
  <c r="P49" i="66"/>
  <c r="U49" i="66" s="1"/>
  <c r="Z49" i="66" s="1"/>
  <c r="O49" i="66"/>
  <c r="T49" i="66" s="1"/>
  <c r="Y49" i="66" s="1"/>
  <c r="O15" i="62"/>
  <c r="Q21" i="66"/>
  <c r="V21" i="66" s="1"/>
  <c r="AA21" i="66" s="1"/>
  <c r="P21" i="66"/>
  <c r="U21" i="66" s="1"/>
  <c r="Z21" i="66" s="1"/>
  <c r="O21" i="66"/>
  <c r="T21" i="66" s="1"/>
  <c r="Y21" i="66" s="1"/>
  <c r="N25" i="66"/>
  <c r="S25" i="66" s="1"/>
  <c r="X25" i="66" s="1"/>
  <c r="P20" i="66"/>
  <c r="U20" i="66" s="1"/>
  <c r="Z20" i="66" s="1"/>
  <c r="R49" i="62"/>
  <c r="Q78" i="66"/>
  <c r="V78" i="66" s="1"/>
  <c r="AA78" i="66" s="1"/>
  <c r="P78" i="66"/>
  <c r="U78" i="66" s="1"/>
  <c r="Z78" i="66" s="1"/>
  <c r="O78" i="66"/>
  <c r="T78" i="66" s="1"/>
  <c r="Y78" i="66" s="1"/>
  <c r="P74" i="66"/>
  <c r="U74" i="66" s="1"/>
  <c r="Z74" i="66" s="1"/>
  <c r="O41" i="62"/>
  <c r="Q70" i="66"/>
  <c r="V70" i="66" s="1"/>
  <c r="AA70" i="66" s="1"/>
  <c r="N70" i="66"/>
  <c r="S70" i="66" s="1"/>
  <c r="X70" i="66" s="1"/>
  <c r="O70" i="66"/>
  <c r="T70" i="66" s="1"/>
  <c r="Y70" i="66" s="1"/>
  <c r="Q66" i="66"/>
  <c r="V66" i="66" s="1"/>
  <c r="AA66" i="66" s="1"/>
  <c r="O66" i="66"/>
  <c r="T66" i="66" s="1"/>
  <c r="Y66" i="66" s="1"/>
  <c r="N66" i="66"/>
  <c r="S66" i="66" s="1"/>
  <c r="X66" i="66" s="1"/>
  <c r="R33" i="62"/>
  <c r="N62" i="66"/>
  <c r="S62" i="66" s="1"/>
  <c r="X62" i="66" s="1"/>
  <c r="P62" i="66"/>
  <c r="U62" i="66" s="1"/>
  <c r="Z62" i="66" s="1"/>
  <c r="O62" i="66"/>
  <c r="T62" i="66" s="1"/>
  <c r="Y62" i="66" s="1"/>
  <c r="Q50" i="62"/>
  <c r="Q79" i="66"/>
  <c r="V79" i="66" s="1"/>
  <c r="AA79" i="66" s="1"/>
  <c r="N79" i="66"/>
  <c r="S79" i="66" s="1"/>
  <c r="X79" i="66" s="1"/>
  <c r="P79" i="66"/>
  <c r="U79" i="66" s="1"/>
  <c r="Z79" i="66" s="1"/>
  <c r="R46" i="62"/>
  <c r="Q75" i="66"/>
  <c r="V75" i="66" s="1"/>
  <c r="AA75" i="66" s="1"/>
  <c r="P75" i="66"/>
  <c r="U75" i="66" s="1"/>
  <c r="Z75" i="66" s="1"/>
  <c r="O75" i="66"/>
  <c r="T75" i="66" s="1"/>
  <c r="Y75" i="66" s="1"/>
  <c r="O42" i="62"/>
  <c r="Q71" i="66"/>
  <c r="V71" i="66" s="1"/>
  <c r="AA71" i="66" s="1"/>
  <c r="O71" i="66"/>
  <c r="T71" i="66" s="1"/>
  <c r="Y71" i="66" s="1"/>
  <c r="N71" i="66"/>
  <c r="S71" i="66" s="1"/>
  <c r="X71" i="66" s="1"/>
  <c r="P38" i="62"/>
  <c r="N67" i="66"/>
  <c r="S67" i="66" s="1"/>
  <c r="X67" i="66" s="1"/>
  <c r="O67" i="66"/>
  <c r="T67" i="66" s="1"/>
  <c r="Y67" i="66" s="1"/>
  <c r="P34" i="62"/>
  <c r="P63" i="66"/>
  <c r="U63" i="66" s="1"/>
  <c r="Z63" i="66" s="1"/>
  <c r="O63" i="66"/>
  <c r="T63" i="66" s="1"/>
  <c r="Y63" i="66" s="1"/>
  <c r="R31" i="62"/>
  <c r="Q55" i="66"/>
  <c r="V55" i="66" s="1"/>
  <c r="AA55" i="66" s="1"/>
  <c r="N55" i="66"/>
  <c r="S55" i="66" s="1"/>
  <c r="X55" i="66" s="1"/>
  <c r="P27" i="62"/>
  <c r="Q53" i="66"/>
  <c r="V53" i="66" s="1"/>
  <c r="AA53" i="66" s="1"/>
  <c r="P53" i="66"/>
  <c r="U53" i="66" s="1"/>
  <c r="Z53" i="66" s="1"/>
  <c r="O53" i="66"/>
  <c r="T53" i="66" s="1"/>
  <c r="Y53" i="66" s="1"/>
  <c r="N53" i="66"/>
  <c r="S53" i="66" s="1"/>
  <c r="X53" i="66" s="1"/>
  <c r="O17" i="62"/>
  <c r="O25" i="62"/>
  <c r="Q50" i="66"/>
  <c r="V50" i="66" s="1"/>
  <c r="AA50" i="66" s="1"/>
  <c r="P50" i="66"/>
  <c r="U50" i="66" s="1"/>
  <c r="Z50" i="66" s="1"/>
  <c r="N50" i="66"/>
  <c r="S50" i="66" s="1"/>
  <c r="X50" i="66" s="1"/>
  <c r="R18" i="62"/>
  <c r="P23" i="62"/>
  <c r="Q42" i="66"/>
  <c r="V42" i="66" s="1"/>
  <c r="AA42" i="66" s="1"/>
  <c r="P42" i="66"/>
  <c r="U42" i="66" s="1"/>
  <c r="Z42" i="66" s="1"/>
  <c r="O42" i="66"/>
  <c r="T42" i="66" s="1"/>
  <c r="Y42" i="66" s="1"/>
  <c r="N42" i="66"/>
  <c r="S42" i="66" s="1"/>
  <c r="X42" i="66" s="1"/>
  <c r="R52" i="62"/>
  <c r="R43" i="62"/>
  <c r="Q46" i="62"/>
  <c r="Q25" i="62"/>
  <c r="P46" i="62"/>
  <c r="R38" i="62"/>
  <c r="P31" i="62"/>
  <c r="R39" i="62"/>
  <c r="O32" i="62"/>
  <c r="R25" i="62"/>
  <c r="R35" i="62"/>
  <c r="O35" i="62"/>
  <c r="O48" i="62"/>
  <c r="O40" i="62"/>
  <c r="P35" i="62"/>
  <c r="Q38" i="62"/>
  <c r="Q31" i="62"/>
  <c r="O38" i="62"/>
  <c r="O39" i="62"/>
  <c r="Q32" i="62"/>
  <c r="R23" i="62"/>
  <c r="O43" i="62"/>
  <c r="P43" i="62"/>
  <c r="H28" i="63"/>
  <c r="O23" i="62"/>
  <c r="G16" i="68"/>
  <c r="G19" i="68"/>
  <c r="G12" i="68"/>
  <c r="R50" i="62"/>
  <c r="Q34" i="62"/>
  <c r="O27" i="62"/>
  <c r="Q17" i="62"/>
  <c r="O18" i="62"/>
  <c r="G25" i="68"/>
  <c r="G27" i="68"/>
  <c r="O50" i="62"/>
  <c r="G33" i="68"/>
  <c r="G35" i="68"/>
  <c r="G29" i="68"/>
  <c r="P42" i="62"/>
  <c r="G15" i="68"/>
  <c r="G24" i="68"/>
  <c r="G37" i="68"/>
  <c r="P52" i="62"/>
  <c r="G18" i="68"/>
  <c r="G20" i="68"/>
  <c r="G13" i="68"/>
  <c r="Q42" i="62"/>
  <c r="Q52" i="62"/>
  <c r="G26" i="68"/>
  <c r="G28" i="68"/>
  <c r="G22" i="68"/>
  <c r="G32" i="68"/>
  <c r="G34" i="68"/>
  <c r="G36" i="68"/>
  <c r="G30" i="68"/>
  <c r="P17" i="62"/>
  <c r="G23" i="68"/>
  <c r="G31" i="68"/>
  <c r="G14" i="68"/>
  <c r="G38" i="68"/>
  <c r="O52" i="62"/>
  <c r="O49" i="62"/>
  <c r="Q45" i="62"/>
  <c r="R41" i="62"/>
  <c r="O37" i="62"/>
  <c r="O33" i="62"/>
  <c r="P25" i="62"/>
  <c r="Q23" i="62"/>
  <c r="Q18" i="62"/>
  <c r="O31" i="62"/>
  <c r="N49" i="65"/>
  <c r="S49" i="65" s="1"/>
  <c r="X49" i="65" s="1"/>
  <c r="P49" i="62"/>
  <c r="P45" i="62"/>
  <c r="Q41" i="62"/>
  <c r="R37" i="62"/>
  <c r="P33" i="62"/>
  <c r="O46" i="62"/>
  <c r="O34" i="62"/>
  <c r="Q27" i="62"/>
  <c r="P52" i="65"/>
  <c r="U52" i="65" s="1"/>
  <c r="Z52" i="65" s="1"/>
  <c r="Q49" i="62"/>
  <c r="R45" i="62"/>
  <c r="P41" i="62"/>
  <c r="P37" i="62"/>
  <c r="Q33" i="62"/>
  <c r="N20" i="66"/>
  <c r="S20" i="66" s="1"/>
  <c r="X20" i="66" s="1"/>
  <c r="O65" i="66"/>
  <c r="T65" i="66" s="1"/>
  <c r="Y65" i="66" s="1"/>
  <c r="O40" i="66"/>
  <c r="T40" i="66" s="1"/>
  <c r="Y40" i="66" s="1"/>
  <c r="O32" i="66"/>
  <c r="T32" i="66" s="1"/>
  <c r="Y32" i="66" s="1"/>
  <c r="O25" i="66"/>
  <c r="T25" i="66" s="1"/>
  <c r="Y25" i="66" s="1"/>
  <c r="P51" i="62"/>
  <c r="R48" i="62"/>
  <c r="Q44" i="62"/>
  <c r="Q40" i="62"/>
  <c r="Q36" i="62"/>
  <c r="P29" i="62"/>
  <c r="Q24" i="62"/>
  <c r="R19" i="62"/>
  <c r="R15" i="62"/>
  <c r="O20" i="62"/>
  <c r="O16" i="62"/>
  <c r="P14" i="62"/>
  <c r="R29" i="62"/>
  <c r="R24" i="62"/>
  <c r="P19" i="62"/>
  <c r="Q15" i="62"/>
  <c r="P20" i="62"/>
  <c r="Q16" i="62"/>
  <c r="O14" i="62"/>
  <c r="N75" i="66"/>
  <c r="S75" i="66" s="1"/>
  <c r="X75" i="66" s="1"/>
  <c r="O33" i="66"/>
  <c r="T33" i="66" s="1"/>
  <c r="Y33" i="66" s="1"/>
  <c r="O50" i="66"/>
  <c r="T50" i="66" s="1"/>
  <c r="Y50" i="66" s="1"/>
  <c r="Q51" i="62"/>
  <c r="P48" i="62"/>
  <c r="P44" i="62"/>
  <c r="P40" i="62"/>
  <c r="P36" i="62"/>
  <c r="Q29" i="62"/>
  <c r="P24" i="62"/>
  <c r="Q19" i="62"/>
  <c r="P15" i="62"/>
  <c r="Q20" i="62"/>
  <c r="R16" i="62"/>
  <c r="Q14" i="62"/>
  <c r="P76" i="66"/>
  <c r="U76" i="66" s="1"/>
  <c r="Z76" i="66" s="1"/>
  <c r="N64" i="66"/>
  <c r="S64" i="66" s="1"/>
  <c r="X64" i="66" s="1"/>
  <c r="G20" i="65"/>
  <c r="G20" i="66" s="1"/>
  <c r="G21" i="65"/>
  <c r="G21" i="66" s="1"/>
  <c r="G25" i="65"/>
  <c r="G25" i="66" s="1"/>
  <c r="G19" i="65"/>
  <c r="G19" i="66" s="1"/>
  <c r="G40" i="65"/>
  <c r="G40" i="66" s="1"/>
  <c r="G71" i="65"/>
  <c r="G71" i="66" s="1"/>
  <c r="G76" i="65"/>
  <c r="G76" i="66" s="1"/>
  <c r="G32" i="65"/>
  <c r="G32" i="66" s="1"/>
  <c r="G55" i="65"/>
  <c r="G55" i="66" s="1"/>
  <c r="G77" i="65"/>
  <c r="G77" i="66" s="1"/>
  <c r="G70" i="65"/>
  <c r="G70" i="66" s="1"/>
  <c r="G50" i="65"/>
  <c r="G50" i="66" s="1"/>
  <c r="G75" i="65"/>
  <c r="G75" i="66" s="1"/>
  <c r="G54" i="65"/>
  <c r="G54" i="66" s="1"/>
  <c r="G64" i="65"/>
  <c r="G64" i="66" s="1"/>
  <c r="G65" i="65"/>
  <c r="G65" i="66" s="1"/>
  <c r="G74" i="65"/>
  <c r="G74" i="66" s="1"/>
  <c r="P28" i="62"/>
  <c r="O28" i="62"/>
  <c r="R28" i="62"/>
  <c r="Q28" i="62"/>
  <c r="G62" i="65"/>
  <c r="G62" i="66" s="1"/>
  <c r="G63" i="65"/>
  <c r="G63" i="66" s="1"/>
  <c r="G79" i="65"/>
  <c r="G79" i="66" s="1"/>
  <c r="G42" i="65"/>
  <c r="G42" i="66" s="1"/>
  <c r="G68" i="65"/>
  <c r="G68" i="66" s="1"/>
  <c r="G69" i="65"/>
  <c r="G69" i="66" s="1"/>
  <c r="G78" i="65"/>
  <c r="G78" i="66" s="1"/>
  <c r="O74" i="66"/>
  <c r="T74" i="66" s="1"/>
  <c r="Y74" i="66" s="1"/>
  <c r="O73" i="66"/>
  <c r="T73" i="66" s="1"/>
  <c r="Y73" i="66" s="1"/>
  <c r="O69" i="66"/>
  <c r="T69" i="66" s="1"/>
  <c r="Y69" i="66" s="1"/>
  <c r="N78" i="66"/>
  <c r="S78" i="66" s="1"/>
  <c r="X78" i="66" s="1"/>
  <c r="N77" i="66"/>
  <c r="S77" i="66" s="1"/>
  <c r="X77" i="66" s="1"/>
  <c r="N74" i="66"/>
  <c r="S74" i="66" s="1"/>
  <c r="X74" i="66" s="1"/>
  <c r="N68" i="66"/>
  <c r="S68" i="66" s="1"/>
  <c r="X68" i="66" s="1"/>
  <c r="N63" i="66"/>
  <c r="S63" i="66" s="1"/>
  <c r="X63" i="66" s="1"/>
  <c r="N40" i="66"/>
  <c r="S40" i="66" s="1"/>
  <c r="X40" i="66" s="1"/>
  <c r="N33" i="66"/>
  <c r="S33" i="66" s="1"/>
  <c r="X33" i="66" s="1"/>
  <c r="N32" i="66"/>
  <c r="S32" i="66" s="1"/>
  <c r="X32" i="66" s="1"/>
  <c r="Q77" i="66"/>
  <c r="V77" i="66" s="1"/>
  <c r="AA77" i="66" s="1"/>
  <c r="Q74" i="66"/>
  <c r="V74" i="66" s="1"/>
  <c r="AA74" i="66" s="1"/>
  <c r="Q73" i="66"/>
  <c r="V73" i="66" s="1"/>
  <c r="AA73" i="66" s="1"/>
  <c r="Q72" i="66"/>
  <c r="V72" i="66" s="1"/>
  <c r="AA72" i="66" s="1"/>
  <c r="Q67" i="66"/>
  <c r="V67" i="66" s="1"/>
  <c r="AA67" i="66" s="1"/>
  <c r="Q62" i="66"/>
  <c r="V62" i="66" s="1"/>
  <c r="AA62" i="66" s="1"/>
  <c r="Q49" i="66"/>
  <c r="V49" i="66" s="1"/>
  <c r="AA49" i="66" s="1"/>
  <c r="Q40" i="66"/>
  <c r="V40" i="66" s="1"/>
  <c r="AA40" i="66" s="1"/>
  <c r="Q33" i="66"/>
  <c r="V33" i="66" s="1"/>
  <c r="AA33" i="66" s="1"/>
  <c r="Q32" i="66"/>
  <c r="V32" i="66" s="1"/>
  <c r="AA32" i="66" s="1"/>
  <c r="P77" i="66"/>
  <c r="U77" i="66" s="1"/>
  <c r="Z77" i="66" s="1"/>
  <c r="P70" i="66"/>
  <c r="U70" i="66" s="1"/>
  <c r="Z70" i="66" s="1"/>
  <c r="P69" i="66"/>
  <c r="U69" i="66" s="1"/>
  <c r="Z69" i="66" s="1"/>
  <c r="P67" i="66"/>
  <c r="U67" i="66" s="1"/>
  <c r="Z67" i="66" s="1"/>
  <c r="P66" i="66"/>
  <c r="U66" i="66" s="1"/>
  <c r="Z66" i="66" s="1"/>
  <c r="P65" i="66"/>
  <c r="U65" i="66" s="1"/>
  <c r="Z65" i="66" s="1"/>
  <c r="P54" i="66"/>
  <c r="U54" i="66" s="1"/>
  <c r="Z54" i="66" s="1"/>
  <c r="P52" i="66"/>
  <c r="U52" i="66" s="1"/>
  <c r="Z52" i="66" s="1"/>
  <c r="P40" i="66"/>
  <c r="U40" i="66" s="1"/>
  <c r="Z40" i="66" s="1"/>
  <c r="P33" i="66"/>
  <c r="U33" i="66" s="1"/>
  <c r="Z33" i="66" s="1"/>
  <c r="P32" i="66"/>
  <c r="U32" i="66" s="1"/>
  <c r="Z32" i="66" s="1"/>
  <c r="Q25" i="66"/>
  <c r="V25" i="66" s="1"/>
  <c r="AA25" i="66" s="1"/>
  <c r="Q20" i="66"/>
  <c r="V20" i="66" s="1"/>
  <c r="AA20" i="66" s="1"/>
  <c r="P25" i="66"/>
  <c r="U25" i="66" s="1"/>
  <c r="Z25" i="66" s="1"/>
  <c r="O20" i="66"/>
  <c r="T20" i="66" s="1"/>
  <c r="Y20" i="66" s="1"/>
  <c r="N21" i="66"/>
  <c r="S21" i="66" s="1"/>
  <c r="X21" i="66" s="1"/>
  <c r="N19" i="66"/>
  <c r="S19" i="66" s="1"/>
  <c r="X19" i="66" s="1"/>
  <c r="R13" i="62"/>
  <c r="Q13" i="62"/>
  <c r="P13" i="62"/>
  <c r="O13" i="62"/>
  <c r="G33" i="65"/>
  <c r="G33" i="66" s="1"/>
  <c r="G66" i="65"/>
  <c r="G66" i="66" s="1"/>
  <c r="G52" i="65"/>
  <c r="G52" i="66" s="1"/>
  <c r="G67" i="65"/>
  <c r="G67" i="66" s="1"/>
  <c r="G72" i="65"/>
  <c r="G72" i="66" s="1"/>
  <c r="G49" i="65"/>
  <c r="G49" i="66" s="1"/>
  <c r="G73" i="65"/>
  <c r="G73" i="66" s="1"/>
  <c r="Q30" i="62"/>
  <c r="P30" i="62"/>
  <c r="O30" i="62"/>
  <c r="R30" i="62"/>
  <c r="H27" i="63"/>
  <c r="AA45" i="59"/>
  <c r="AA33" i="59"/>
  <c r="AA53" i="59"/>
  <c r="AA13" i="59"/>
  <c r="AA30" i="59"/>
  <c r="AA20" i="59"/>
  <c r="AA19" i="59"/>
  <c r="AA41" i="59"/>
  <c r="AA46" i="59"/>
  <c r="AA44" i="59"/>
  <c r="AA38" i="59"/>
  <c r="AA36" i="59"/>
  <c r="AA51" i="59"/>
  <c r="AA24" i="59"/>
  <c r="AA39" i="59"/>
  <c r="AA35" i="59"/>
  <c r="AA31" i="59"/>
  <c r="AA52" i="59"/>
  <c r="AA42" i="59"/>
  <c r="AA34" i="59"/>
  <c r="AA26" i="59"/>
  <c r="AA23" i="59"/>
  <c r="AA16" i="59"/>
  <c r="AA47" i="59"/>
  <c r="AA22" i="59"/>
  <c r="AA49" i="59"/>
  <c r="AA48" i="59"/>
  <c r="AA28" i="59"/>
  <c r="AA12" i="59"/>
  <c r="AA18" i="59"/>
  <c r="AA29" i="59"/>
  <c r="AA27" i="59"/>
  <c r="AA50" i="59"/>
  <c r="AA40" i="59"/>
  <c r="AA32" i="59"/>
  <c r="AA14" i="59"/>
  <c r="AA43" i="59"/>
  <c r="AA37" i="59"/>
  <c r="AA17" i="59"/>
  <c r="AA15" i="59"/>
  <c r="Y24" i="59"/>
  <c r="Y53" i="59"/>
  <c r="Y26" i="59"/>
  <c r="Y22" i="59"/>
  <c r="Y14" i="59"/>
  <c r="Y44" i="59"/>
  <c r="Y34" i="59"/>
  <c r="Y32" i="59"/>
  <c r="Y51" i="59"/>
  <c r="Y49" i="59"/>
  <c r="Y40" i="59"/>
  <c r="Y19" i="59"/>
  <c r="Y31" i="59"/>
  <c r="Y52" i="59"/>
  <c r="Y41" i="59"/>
  <c r="Y29" i="59"/>
  <c r="Y36" i="59"/>
  <c r="Y27" i="59"/>
  <c r="Y16" i="59"/>
  <c r="Y43" i="59"/>
  <c r="W54" i="59"/>
  <c r="Y47" i="59"/>
  <c r="Y42" i="59"/>
  <c r="Y48" i="59"/>
  <c r="Y37" i="59"/>
  <c r="Y33" i="59"/>
  <c r="X54" i="59"/>
  <c r="Y39" i="59"/>
  <c r="Y23" i="59"/>
  <c r="Y20" i="59"/>
  <c r="Y38" i="59"/>
  <c r="Y28" i="59"/>
  <c r="V54" i="59"/>
  <c r="Y30" i="59"/>
  <c r="Y18" i="59"/>
  <c r="Y46" i="59"/>
  <c r="Y35" i="59"/>
  <c r="Y17" i="59"/>
  <c r="Y15" i="59"/>
  <c r="Y12" i="59"/>
  <c r="U54" i="59"/>
  <c r="Y50" i="59"/>
  <c r="Y13" i="59"/>
  <c r="Y45" i="59"/>
  <c r="H11" i="63" l="1"/>
  <c r="H35" i="63" s="1"/>
  <c r="N23" i="66"/>
  <c r="S23" i="66" s="1"/>
  <c r="X23" i="66" s="1"/>
  <c r="O23" i="66"/>
  <c r="T23" i="66" s="1"/>
  <c r="Y23" i="66" s="1"/>
  <c r="P23" i="66"/>
  <c r="U23" i="66" s="1"/>
  <c r="Z23" i="66" s="1"/>
  <c r="Q23" i="66"/>
  <c r="V23" i="66" s="1"/>
  <c r="AA23" i="66" s="1"/>
  <c r="Q54" i="66"/>
  <c r="V54" i="66" s="1"/>
  <c r="AA54" i="66" s="1"/>
  <c r="O54" i="66"/>
  <c r="T54" i="66" s="1"/>
  <c r="Y54" i="66" s="1"/>
  <c r="N52" i="66"/>
  <c r="S52" i="66" s="1"/>
  <c r="X52" i="66" s="1"/>
  <c r="O52" i="66"/>
  <c r="T52" i="66" s="1"/>
  <c r="Y52" i="66" s="1"/>
  <c r="N54" i="66"/>
  <c r="S54" i="66" s="1"/>
  <c r="X54" i="66" s="1"/>
  <c r="Q52" i="66"/>
  <c r="V52" i="66" s="1"/>
  <c r="AA52" i="66" s="1"/>
  <c r="H29" i="63"/>
  <c r="AA54" i="59"/>
  <c r="Y54" i="59"/>
  <c r="H31" i="63" l="1"/>
  <c r="H36" i="63" s="1"/>
  <c r="H38" i="63" s="1"/>
  <c r="H40" i="63" s="1"/>
  <c r="L71" i="61" l="1"/>
  <c r="L67" i="61" l="1"/>
  <c r="L54" i="61"/>
  <c r="L56" i="61"/>
  <c r="L58" i="61"/>
  <c r="L47" i="61"/>
  <c r="I76" i="61"/>
  <c r="K76" i="61"/>
  <c r="J76" i="61"/>
  <c r="L66" i="61"/>
  <c r="L53" i="61"/>
  <c r="L55" i="61"/>
  <c r="L50" i="61"/>
  <c r="L57" i="61"/>
  <c r="L69" i="61"/>
  <c r="L68" i="61"/>
  <c r="L27" i="61"/>
  <c r="L17" i="61"/>
  <c r="L60" i="61"/>
  <c r="L59" i="61"/>
  <c r="L45" i="61"/>
  <c r="L48" i="61"/>
  <c r="L70" i="61"/>
  <c r="L62" i="61"/>
  <c r="L61" i="61"/>
  <c r="L63" i="61"/>
  <c r="L52" i="61"/>
  <c r="L32" i="61"/>
  <c r="L36" i="61"/>
  <c r="L37" i="61"/>
  <c r="L40" i="61"/>
  <c r="L38" i="61"/>
  <c r="L34" i="61"/>
  <c r="L41" i="61"/>
  <c r="L33" i="61"/>
  <c r="L29" i="61"/>
  <c r="L28" i="61"/>
  <c r="L39" i="61"/>
  <c r="L35" i="61"/>
  <c r="L43" i="61"/>
  <c r="L42" i="61"/>
  <c r="L30" i="61"/>
  <c r="L31" i="61"/>
  <c r="L20" i="61"/>
  <c r="L21" i="61"/>
  <c r="L22" i="61"/>
  <c r="L12" i="61"/>
  <c r="H76" i="61"/>
  <c r="L14" i="61"/>
  <c r="L15" i="61"/>
  <c r="L51" i="61"/>
  <c r="L65" i="61"/>
  <c r="L64" i="61"/>
  <c r="L13" i="61"/>
  <c r="L46" i="61"/>
  <c r="L19" i="61"/>
  <c r="L23" i="61"/>
  <c r="L24" i="61"/>
  <c r="L25" i="61"/>
  <c r="L18" i="61"/>
  <c r="L76" i="61" l="1"/>
</calcChain>
</file>

<file path=xl/sharedStrings.xml><?xml version="1.0" encoding="utf-8"?>
<sst xmlns="http://schemas.openxmlformats.org/spreadsheetml/2006/main" count="1197" uniqueCount="335">
  <si>
    <t>Total</t>
  </si>
  <si>
    <t>Average covered</t>
  </si>
  <si>
    <t>Employees</t>
  </si>
  <si>
    <t>Members</t>
  </si>
  <si>
    <t>Trend</t>
  </si>
  <si>
    <t>Midpoint</t>
  </si>
  <si>
    <t>Experience Period 1</t>
  </si>
  <si>
    <t>Experience Period 2</t>
  </si>
  <si>
    <t>Period beginning</t>
  </si>
  <si>
    <t>Period ending</t>
  </si>
  <si>
    <t>Projection Period</t>
  </si>
  <si>
    <t>Experience period weights</t>
  </si>
  <si>
    <t>Months in period</t>
  </si>
  <si>
    <t>Available data</t>
  </si>
  <si>
    <t>Claims Development</t>
  </si>
  <si>
    <t>Core PPO</t>
  </si>
  <si>
    <t>Core EPO</t>
  </si>
  <si>
    <t>EE Only</t>
  </si>
  <si>
    <t>Claims and Enrollment History</t>
  </si>
  <si>
    <t>Month</t>
  </si>
  <si>
    <t>Option ID</t>
  </si>
  <si>
    <t>Projected employee enrollment</t>
  </si>
  <si>
    <t>Projected member enrollment</t>
  </si>
  <si>
    <t>Start of given period</t>
  </si>
  <si>
    <t>End of given period</t>
  </si>
  <si>
    <t>Period midpoint (rounded to nearest half month)</t>
  </si>
  <si>
    <t>Weights for each experience period (sum to 100%)</t>
  </si>
  <si>
    <t>Annualized medical trend for given experience period</t>
  </si>
  <si>
    <t>Per member per month trended and adjusted incurred medical claims for given experience period</t>
  </si>
  <si>
    <t>Per member per month trended and adjusted incurred medical claims, weighted by experience periods</t>
  </si>
  <si>
    <t>Total incurred costs</t>
  </si>
  <si>
    <t>Total incurred costs (PEPM Medical)</t>
  </si>
  <si>
    <t>Total projected incurred medical costs using most recent month's medical census enrollment data</t>
  </si>
  <si>
    <t>Per employee per month incurred medical costs (adjusted for most recent month's census enrollment data)</t>
  </si>
  <si>
    <t>Adult Equivalents</t>
  </si>
  <si>
    <t>PPO 1250</t>
  </si>
  <si>
    <t>PPO 350</t>
  </si>
  <si>
    <t>PPO 750</t>
  </si>
  <si>
    <t>Aetna Intl Traditional PPO</t>
  </si>
  <si>
    <t>Anthem CO HMO</t>
  </si>
  <si>
    <t>BCBS IL HMO</t>
  </si>
  <si>
    <t>Triple-S</t>
  </si>
  <si>
    <t>Bronze EPO</t>
  </si>
  <si>
    <t>Kaiser HI HMO</t>
  </si>
  <si>
    <t>Kaiser HI POS</t>
  </si>
  <si>
    <t>Plan year beginning</t>
  </si>
  <si>
    <t>3521WAS</t>
  </si>
  <si>
    <t>Core HDHP</t>
  </si>
  <si>
    <t>Aetna Intl Core PPO</t>
  </si>
  <si>
    <t>Medical Mutual OH POS</t>
  </si>
  <si>
    <t>Medical Mutual OH HMO</t>
  </si>
  <si>
    <t>Projected employee medical enrollment</t>
  </si>
  <si>
    <t>Projected member medical enrollment (uses most recent month's medical membership ratio)</t>
  </si>
  <si>
    <t>Healthy Advantage HSA</t>
  </si>
  <si>
    <t>Rating cohort</t>
  </si>
  <si>
    <t>Self-Insured Medical Cost Calculations</t>
  </si>
  <si>
    <t>Claims and Enrollment Data Input</t>
  </si>
  <si>
    <t>Number of employees with medical coverage in given experience period; see 'Input - Claims &amp; Enroll Data' tab</t>
  </si>
  <si>
    <t>Number of members with medical coverage in given experience period; see 'Input - Claims &amp; Enroll Data' tab</t>
  </si>
  <si>
    <t>Platinum EPO</t>
  </si>
  <si>
    <t>Gold EPO</t>
  </si>
  <si>
    <t>Silver EPO</t>
  </si>
  <si>
    <t>Rx Paid Claims</t>
  </si>
  <si>
    <t>Medical Paid Claims</t>
  </si>
  <si>
    <t>Less: Rx Rebates</t>
  </si>
  <si>
    <t>Incurred and paid claims from vendors. Rebates are from separate vendor files provided in quarterly updates.</t>
  </si>
  <si>
    <t>Net Rx Paid Claims</t>
  </si>
  <si>
    <t>Paid Medical Claims</t>
  </si>
  <si>
    <t>IBNR as of…</t>
  </si>
  <si>
    <t>IBNR Amount</t>
  </si>
  <si>
    <t>Rx Claims (net of rebates)</t>
  </si>
  <si>
    <t>IBNR Adjustment</t>
  </si>
  <si>
    <t>Employee Only</t>
  </si>
  <si>
    <t>Employee + Spouse</t>
  </si>
  <si>
    <t>Employee + Child(ren)</t>
  </si>
  <si>
    <t>Family</t>
  </si>
  <si>
    <t>Medical Enrollment</t>
  </si>
  <si>
    <t>Tier Ratio</t>
  </si>
  <si>
    <t>Dental Enrollment</t>
  </si>
  <si>
    <t>Dental Paid Claims</t>
  </si>
  <si>
    <t>Total Employees</t>
  </si>
  <si>
    <t>Final Medical Claims</t>
  </si>
  <si>
    <t>Medical Adjustments</t>
  </si>
  <si>
    <t>Rx Adjustments</t>
  </si>
  <si>
    <t>Medical trend factor</t>
  </si>
  <si>
    <t>Rx trend factor</t>
  </si>
  <si>
    <t>Administrative costs (PAEPM)</t>
  </si>
  <si>
    <t>Projected adult equivalent enrollment</t>
  </si>
  <si>
    <t>Total incurred costs (PAEPM)</t>
  </si>
  <si>
    <t>Total paid medical claims for given experience period; see 'Input - Claims &amp; Enroll Data' tab</t>
  </si>
  <si>
    <t>Adjustment applied to paid claims to account for runout</t>
  </si>
  <si>
    <t>Total incurred medical claims after applying IBNR adjustment</t>
  </si>
  <si>
    <t>Select whether medical enrollment data is given in adult equivalents, employees, or members</t>
  </si>
  <si>
    <t>Number of adult equivalents with medical coverage in given experience period; see 'Input - Claims &amp; Enroll Data' tab</t>
  </si>
  <si>
    <t>Projected adult equivalent medical enrollment</t>
  </si>
  <si>
    <t>Includes BCBSIL HMO capitation fees and CVS 2022 discount credit</t>
  </si>
  <si>
    <t>Annualized Rx trend for given experience period</t>
  </si>
  <si>
    <t>Annual medical trend</t>
  </si>
  <si>
    <t>Annual Rx trend</t>
  </si>
  <si>
    <t>Total medical trend factor to 2022</t>
  </si>
  <si>
    <t>Total Rx trend factor to 2022</t>
  </si>
  <si>
    <t>Total Rx claims for given experience period, net of rebates; see 'Input - Claims &amp; Enroll Data' tab</t>
  </si>
  <si>
    <t>Per member per month HSA funding for the Core HDHP and new HDHP plan</t>
  </si>
  <si>
    <t>Per member per month medical administrative costs; includes medical and Rx ASO fees, spending account fees, wellness program fees, and PCORI fees</t>
  </si>
  <si>
    <t>Before Migration</t>
  </si>
  <si>
    <t>After Migration</t>
  </si>
  <si>
    <t>Current Plan Name</t>
  </si>
  <si>
    <t>Relative Values Input</t>
  </si>
  <si>
    <t>Medical</t>
  </si>
  <si>
    <t>Plan Name</t>
  </si>
  <si>
    <t>Funding</t>
  </si>
  <si>
    <t>Plan Option ID</t>
  </si>
  <si>
    <t>Plan Type</t>
  </si>
  <si>
    <t>SI</t>
  </si>
  <si>
    <t>Core</t>
  </si>
  <si>
    <t>Traditional Medical PPO</t>
  </si>
  <si>
    <t>Optional</t>
  </si>
  <si>
    <t>N/A</t>
  </si>
  <si>
    <t>United Airlines PPO</t>
  </si>
  <si>
    <t>Aetna Select AZ</t>
  </si>
  <si>
    <t>Aetna Select Buffalo</t>
  </si>
  <si>
    <t>Aetna Select N CA</t>
  </si>
  <si>
    <t>Aetna Select S CA</t>
  </si>
  <si>
    <t>Aetna Select Detroit</t>
  </si>
  <si>
    <t>Aetna Select FL</t>
  </si>
  <si>
    <t>Aetna Select MA</t>
  </si>
  <si>
    <t>Aetna Select Mid-Atlantic</t>
  </si>
  <si>
    <t>Aetna Select MN</t>
  </si>
  <si>
    <t>Aetna Select NC</t>
  </si>
  <si>
    <t>Aetna Select NJ</t>
  </si>
  <si>
    <t>Aetna Select NV</t>
  </si>
  <si>
    <t>Aetna Select NY</t>
  </si>
  <si>
    <t>Aetna Select PA</t>
  </si>
  <si>
    <t>Select Regional</t>
  </si>
  <si>
    <t>NetCare Guam HMO</t>
  </si>
  <si>
    <t>Merged with NetCare Guam HMO (3534) in 2018</t>
  </si>
  <si>
    <t>NetCare Saipan HMO</t>
  </si>
  <si>
    <t>NetCare Guam PPO</t>
  </si>
  <si>
    <t>Merged with NetCare PPO (3524) in 2018</t>
  </si>
  <si>
    <t>NetCare Islands/Saipan PPO</t>
  </si>
  <si>
    <t>Merged into NetCare Saipan PPO (3531) in 2018</t>
  </si>
  <si>
    <t>NetCare Guam Health Plan Plus</t>
  </si>
  <si>
    <t>Aetna International Indemnity</t>
  </si>
  <si>
    <t>Aetna International Expats</t>
  </si>
  <si>
    <t>Kaiser Atlanta HMO</t>
  </si>
  <si>
    <t>FI</t>
  </si>
  <si>
    <t>Kaiser N CA HMO - Opt A</t>
  </si>
  <si>
    <t>Kaiser N CA HMO - Opt B</t>
  </si>
  <si>
    <t>Kaiser S CA HMO - Opt A</t>
  </si>
  <si>
    <t>Kaiser S CA HMO - Opt B</t>
  </si>
  <si>
    <t>Kaiser Denver HMO - Opt A</t>
  </si>
  <si>
    <t>Kaiser Denver HMO - Opt B</t>
  </si>
  <si>
    <t>Kaiser Mid-Atlantic HMO</t>
  </si>
  <si>
    <t>Kaiser Northwest HMO</t>
  </si>
  <si>
    <t>Kaiser WA HMO</t>
  </si>
  <si>
    <t>HMSA HI HMO - Opt A</t>
  </si>
  <si>
    <t>Merged with HMSA HI HMO (3561) in 2018</t>
  </si>
  <si>
    <t>HMSA HI HMO - Opt B</t>
  </si>
  <si>
    <t>HMSA HI PPP</t>
  </si>
  <si>
    <t>Merged with HMSA HI PPP (3584) in 2018</t>
  </si>
  <si>
    <t>Aetna Officer Plan</t>
  </si>
  <si>
    <t>TRICARE Supplement Plan</t>
  </si>
  <si>
    <t>FI*</t>
  </si>
  <si>
    <t>Same plan design 2017-2022</t>
  </si>
  <si>
    <t>New Plan design in 2022</t>
  </si>
  <si>
    <t>Mostly same plan design 2017-2022 (adjustments for state mandates, etc.)</t>
  </si>
  <si>
    <t>Same plan design 2017-2022; merged with NetCare Guam Health Plan Plus (11780) in 2018</t>
  </si>
  <si>
    <t>Same plan design 2017-2022; excluded from blending due to required rates</t>
  </si>
  <si>
    <t>Composite Rate Calculations</t>
  </si>
  <si>
    <t>Monthly Unblended Budget Rates*</t>
  </si>
  <si>
    <t>Monthly Blended Budget Rates</t>
  </si>
  <si>
    <t>Total Enrollment</t>
  </si>
  <si>
    <t>Total Blended Cost</t>
  </si>
  <si>
    <t>Description</t>
  </si>
  <si>
    <t>Relative Value</t>
  </si>
  <si>
    <t>EE + SP</t>
  </si>
  <si>
    <t>EE + CH</t>
  </si>
  <si>
    <t>EE + FAM</t>
  </si>
  <si>
    <t>*</t>
  </si>
  <si>
    <t>Rates including Wellness Load (except TRICARE), but excluding PCORI</t>
  </si>
  <si>
    <t>**</t>
  </si>
  <si>
    <t>SP Only and CH Only equal to EE Only; SP + CH equal to EE + CH</t>
  </si>
  <si>
    <t>80/20 Detail Exhibit</t>
  </si>
  <si>
    <t>Monthly Contributions</t>
  </si>
  <si>
    <t>Monthly Budget Rates</t>
  </si>
  <si>
    <t>Non-Tobacco, Non-Spousal Surcharge</t>
  </si>
  <si>
    <t>Projected 2022 Enrollment - All Groups</t>
  </si>
  <si>
    <t>From April census file, adjusted for migration</t>
  </si>
  <si>
    <t>From pricing development</t>
  </si>
  <si>
    <t>Protected contribution methodology</t>
  </si>
  <si>
    <t>Total (minus TRICARE)</t>
  </si>
  <si>
    <t>80/20 Summary Exhibit</t>
  </si>
  <si>
    <t>80/20 Calculation - Active Only</t>
  </si>
  <si>
    <t>Total projected annual cost</t>
  </si>
  <si>
    <t>Total annual employee tobacco-free contributions</t>
  </si>
  <si>
    <t>Total employees (excluding TRICARE)</t>
  </si>
  <si>
    <t>Total spouses (excluding TRICARE)</t>
  </si>
  <si>
    <t>Wellness credits due to non-tobacco status do not apply to TRICARE so they have been excluded</t>
  </si>
  <si>
    <t>Employee non-tobacco percentage</t>
  </si>
  <si>
    <t>Spouse non-tobacco percentage</t>
  </si>
  <si>
    <t>Spousal surcharge</t>
  </si>
  <si>
    <t>Employee tobacco cost PEPM</t>
  </si>
  <si>
    <t>Spouse tobacco cost PEPM</t>
  </si>
  <si>
    <t>Spousal surcharge PEPM</t>
  </si>
  <si>
    <t>Total annual employee tobacco costs</t>
  </si>
  <si>
    <t>Total annual spousal tobacco costs</t>
  </si>
  <si>
    <t>Total annual spousal surcharges</t>
  </si>
  <si>
    <t>Total annual employee contributions</t>
  </si>
  <si>
    <t>Total employees (including TRICARE)</t>
  </si>
  <si>
    <t>Total projected cost PEPM</t>
  </si>
  <si>
    <t>Total employee contributions PEPM</t>
  </si>
  <si>
    <t>United Airlines subsidy</t>
  </si>
  <si>
    <t>Employee contributions</t>
  </si>
  <si>
    <t>Employee contributions for all medical plans offered by the Company, shall not in the aggregate exceed twenty percent (20%) of Total Projected Costs.</t>
  </si>
  <si>
    <t>Active All Group Enrollment (After Migration)</t>
  </si>
  <si>
    <t>Budget Rates Exhibit</t>
  </si>
  <si>
    <t>Heat Map Key</t>
  </si>
  <si>
    <t>Greater than</t>
  </si>
  <si>
    <t>Between 0% and 10%</t>
  </si>
  <si>
    <t>Less than or equal to</t>
  </si>
  <si>
    <t>2021 Monthly Budget Rates</t>
  </si>
  <si>
    <t>Monthly Dollar Change</t>
  </si>
  <si>
    <t>Percentage Change</t>
  </si>
  <si>
    <t>2022 Monthly Budget Rates</t>
  </si>
  <si>
    <t>2022 PPO Medical Options</t>
  </si>
  <si>
    <t>2022 EPO Medical Options</t>
  </si>
  <si>
    <t>2022 Self-Insured HMO Medical Options</t>
  </si>
  <si>
    <t>2022 Fully-Insured HMO Medical Options</t>
  </si>
  <si>
    <t>2022 Core Medical Options</t>
  </si>
  <si>
    <t>Tobacco (Employee)</t>
  </si>
  <si>
    <t>Yes</t>
  </si>
  <si>
    <t>Change option to toggle employee tobacco status</t>
  </si>
  <si>
    <t>Tobacco (Spouse)</t>
  </si>
  <si>
    <t>Change option to toggle spouse tobacco status</t>
  </si>
  <si>
    <t>Between $0 and $35</t>
  </si>
  <si>
    <t>Spousal Surcharge</t>
  </si>
  <si>
    <t>No</t>
  </si>
  <si>
    <t>Change option to toggle spousal surcharge</t>
  </si>
  <si>
    <t>2021 Monthly Employee Contributions</t>
  </si>
  <si>
    <t>2022 Monthly Employee Contributions</t>
  </si>
  <si>
    <t>Monthly Medical Rates</t>
  </si>
  <si>
    <t>Maximum Wellness Credits</t>
  </si>
  <si>
    <t>Maximum Spousal Surcharge</t>
  </si>
  <si>
    <t>Budget Rates</t>
  </si>
  <si>
    <t>Employee Contributions (No WC or SS)</t>
  </si>
  <si>
    <t>Option 
ID</t>
  </si>
  <si>
    <t>Name of Plan</t>
  </si>
  <si>
    <t>Additional Criteria</t>
  </si>
  <si>
    <t>You 
Only</t>
  </si>
  <si>
    <t>You + Spouse</t>
  </si>
  <si>
    <t>You + Child(ren)</t>
  </si>
  <si>
    <t>You + Family</t>
  </si>
  <si>
    <t>Previous Rates (2021)</t>
  </si>
  <si>
    <t>WA</t>
  </si>
  <si>
    <t>Optional EPOs (Aetna Selects/Platinum/Gold/Silver EPO)</t>
  </si>
  <si>
    <t>Optional PPOs (350/750/1250 PPO, UA PPO)</t>
  </si>
  <si>
    <t>Optional HDHPs (Healthy Advantage HSA)</t>
  </si>
  <si>
    <r>
      <t xml:space="preserve">Note: </t>
    </r>
    <r>
      <rPr>
        <sz val="10"/>
        <color theme="1"/>
        <rFont val="Arial Narrow"/>
        <family val="2"/>
      </rPr>
      <t>2022 relative values account for the following factors: In-network and out-of-network plan value, medical network, pharmacy formulary, and other cost management programs</t>
    </r>
  </si>
  <si>
    <t>Employee Contribution Rates Exhibit</t>
  </si>
  <si>
    <t>Employee Contribution Rates Supplemental Exhibit</t>
  </si>
  <si>
    <t>2022 vs. 2021 uncapped</t>
  </si>
  <si>
    <t>2022 vs. 2021 capped (actual)</t>
  </si>
  <si>
    <t>Status</t>
  </si>
  <si>
    <t>Comparison of 2022 to 2021 Employee Contributions (Non-Tobacco, Non-Spousal Surcharge)</t>
  </si>
  <si>
    <t xml:space="preserve"> </t>
  </si>
  <si>
    <t>Paid Dental Claims</t>
  </si>
  <si>
    <t>Final Dental Claims</t>
  </si>
  <si>
    <t>Total paid dental claims for given experience period; see 'Input - Claims &amp; Enroll Data' tab</t>
  </si>
  <si>
    <t>Total incurred dental claims after applying IBNR adjustment</t>
  </si>
  <si>
    <t>Per member per month incurred dental claims for given experience period</t>
  </si>
  <si>
    <t>Dental Adjustments</t>
  </si>
  <si>
    <t>Annual dental trend</t>
  </si>
  <si>
    <t>Annualized dental trend for given experience period</t>
  </si>
  <si>
    <t>Total dental trend factor to 2022</t>
  </si>
  <si>
    <t>Dental trend factor</t>
  </si>
  <si>
    <t>Total projected incurred dental costs using most recent month's dental census enrollment data</t>
  </si>
  <si>
    <t>Per employee per month incurred dental costs (adjusted for most recent month's census enrollment data)</t>
  </si>
  <si>
    <t>Total incurred costs (PEPM Dental)</t>
  </si>
  <si>
    <t>Self-Insured Dental Cost Calculations</t>
  </si>
  <si>
    <t>Select whether dental enrollment data is given in adult equivalents, employees, or members</t>
  </si>
  <si>
    <t>Number of adult equivalents with dental coverage in given experience period; see 'Input - Claims &amp; Enroll Data' tab</t>
  </si>
  <si>
    <t>Number of employees with dental coverage in given experience period; see 'Input - Claims &amp; Enroll Data' tab</t>
  </si>
  <si>
    <t>Number of members with dental coverage in given experience period; see 'Input - Claims &amp; Enroll Data' tab</t>
  </si>
  <si>
    <t>Per member per month trended and adjusted incurred dental claims for given experience period</t>
  </si>
  <si>
    <t>Per member per month trended and adjusted incurred dental claims, weighted by experience periods</t>
  </si>
  <si>
    <t>Projected adult equivalent dental enrollment</t>
  </si>
  <si>
    <t>Projected employee dental enrollment</t>
  </si>
  <si>
    <t>Projected member dental enrollment (uses most recent month's dental membership ratio)</t>
  </si>
  <si>
    <t>Per member per month dental administrative costs</t>
  </si>
  <si>
    <t>Per employee per month incurred dental costs</t>
  </si>
  <si>
    <t>Dental benefit adjustments; includes plan design and COVID-19 adjustments for 2020</t>
  </si>
  <si>
    <t>Dental</t>
  </si>
  <si>
    <t>Monthly Unblended Budget Rates</t>
  </si>
  <si>
    <t>Cigna DHMO</t>
  </si>
  <si>
    <t>HMSA Dental Network</t>
  </si>
  <si>
    <t>HMSA Dental PPP</t>
  </si>
  <si>
    <t>HMSA Dental Network (CMI)</t>
  </si>
  <si>
    <t>HMSA Dental PPP (CMI)</t>
  </si>
  <si>
    <t>TakeCare Dental (CMI Guam)</t>
  </si>
  <si>
    <t>TakeCare Dental (CMI Saipan)</t>
  </si>
  <si>
    <t>Retired Officer Dental Plan</t>
  </si>
  <si>
    <t>Preventive DPPO</t>
  </si>
  <si>
    <t>Intl Preventive DPPO</t>
  </si>
  <si>
    <t>Premium DPPO</t>
  </si>
  <si>
    <t>Intl Premium DPPO</t>
  </si>
  <si>
    <t>Traditional/Core DPPO</t>
  </si>
  <si>
    <t>Intl Traditional/Core DPPO</t>
  </si>
  <si>
    <t>Total fully insured costs</t>
  </si>
  <si>
    <t>Fully insured international plan cost</t>
  </si>
  <si>
    <t>Total dental costs</t>
  </si>
  <si>
    <t>Dollar Change</t>
  </si>
  <si>
    <t>Monthly Dental Rates</t>
  </si>
  <si>
    <t>Employee Contributions</t>
  </si>
  <si>
    <t>2022 Dental Options</t>
  </si>
  <si>
    <r>
      <rPr>
        <b/>
        <sz val="10"/>
        <color theme="1"/>
        <rFont val="Arial Narrow"/>
        <family val="2"/>
      </rPr>
      <t>Medical benefit adjustments, includes:</t>
    </r>
    <r>
      <rPr>
        <sz val="10"/>
        <color theme="1"/>
        <rFont val="Arial Narrow"/>
        <family val="2"/>
      </rPr>
      <t xml:space="preserve"> plan design changes, medical network changes, Accolade savings, wellness program savings, and care integration savings</t>
    </r>
  </si>
  <si>
    <r>
      <rPr>
        <b/>
        <sz val="10"/>
        <color theme="1"/>
        <rFont val="Arial Narrow"/>
        <family val="2"/>
      </rPr>
      <t>Rx benefit adjustments, includes:</t>
    </r>
    <r>
      <rPr>
        <sz val="10"/>
        <color theme="1"/>
        <rFont val="Arial Narrow"/>
        <family val="2"/>
      </rPr>
      <t xml:space="preserve"> plan design changes, formulary changes, PrudentRx program, contract negotiation savings, Accolade savings, Rx solutions savings, drug exclusion savings, and care integration savings</t>
    </r>
  </si>
  <si>
    <r>
      <t xml:space="preserve">Per exposure per month incurred medical costs. </t>
    </r>
    <r>
      <rPr>
        <b/>
        <sz val="10"/>
        <color theme="1"/>
        <rFont val="Arial Narrow"/>
        <family val="2"/>
      </rPr>
      <t xml:space="preserve">Note: </t>
    </r>
    <r>
      <rPr>
        <sz val="10"/>
        <color theme="1"/>
        <rFont val="Arial Narrow"/>
        <family val="2"/>
      </rPr>
      <t>Adult equivalents were used as the basis for setting 2022 rates.  If another type of exposure unit is selected, projected cost changes slightly due to employee vs. dependent mix</t>
    </r>
  </si>
  <si>
    <t>BCBS TX HMO</t>
  </si>
  <si>
    <t>United PPO</t>
  </si>
  <si>
    <t>United Savings PPO</t>
  </si>
  <si>
    <t>United Silver Plus EPO</t>
  </si>
  <si>
    <t>Centivo Platinum Plus EPO</t>
  </si>
  <si>
    <t>2022 United Airlines IBT Active and Pre-65 Retiree Pricing</t>
  </si>
  <si>
    <t>IBT</t>
  </si>
  <si>
    <t>Per exposure per month incurred medical claims for given experience period</t>
  </si>
  <si>
    <t>Per exposure per month incurred Rx claims for given experience period</t>
  </si>
  <si>
    <t>Medical benefit adjustments; includes COVID-19 adjustments for 2020</t>
  </si>
  <si>
    <t>Rx benefit adjustments</t>
  </si>
  <si>
    <t>Per member per month medical administrative costs</t>
  </si>
  <si>
    <t>Per employee per month incurred medical costs</t>
  </si>
  <si>
    <t>Current Year</t>
  </si>
  <si>
    <t>Prior Year</t>
  </si>
  <si>
    <t>Change</t>
  </si>
  <si>
    <t>2022 Active non-SFO Mechanic Enrollment, Rates and Contributions</t>
  </si>
  <si>
    <t>2022 Active SFO Mechanic Enrollment, Rates and Contributions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</si>
</sst>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
    <numFmt numFmtId="166" formatCode="#,##0.000"/>
    <numFmt numFmtId="167" formatCode="0.000"/>
    <numFmt numFmtId="168" formatCode="0.00000_);\(0.00000\)"/>
    <numFmt numFmtId="169" formatCode="0.00000"/>
    <numFmt numFmtId="170" formatCode="&quot;$&quot;#,##0.00"/>
    <numFmt numFmtId="171" formatCode="&quot;$&quot;#,##0"/>
    <numFmt numFmtId="172" formatCode="0.0000000"/>
  </numFmts>
  <fonts count="30" x14ac:knownFonts="1">
    <font>
      <sz val="10"/>
      <color theme="1"/>
      <name val="Arial Narrow"/>
      <family val="2"/>
    </font>
    <font>
      <sz val="10"/>
      <color theme="1"/>
      <name val="Arial Narrow"/>
      <family val="2"/>
    </font>
    <font>
      <sz val="10"/>
      <color rgb="FF3F3F76"/>
      <name val="Arial Narrow"/>
      <family val="2"/>
    </font>
    <font>
      <b/>
      <sz val="10"/>
      <color rgb="FF3F3F3F"/>
      <name val="Arial Narrow"/>
      <family val="2"/>
    </font>
    <font>
      <b/>
      <sz val="10"/>
      <color theme="1"/>
      <name val="Arial Narrow"/>
      <family val="2"/>
    </font>
    <font>
      <b/>
      <sz val="14"/>
      <color theme="3"/>
      <name val="Arial Narrow"/>
      <family val="2"/>
    </font>
    <font>
      <b/>
      <sz val="10"/>
      <color theme="3"/>
      <name val="Arial Narrow"/>
      <family val="2"/>
    </font>
    <font>
      <b/>
      <sz val="12"/>
      <color theme="3"/>
      <name val="Arial Narrow"/>
      <family val="2"/>
    </font>
    <font>
      <b/>
      <sz val="16"/>
      <color theme="3"/>
      <name val="Arial Narrow"/>
      <family val="2"/>
    </font>
    <font>
      <sz val="12"/>
      <color theme="1"/>
      <name val="Arial Narrow"/>
      <family val="2"/>
    </font>
    <font>
      <sz val="10"/>
      <color theme="1"/>
      <name val="Arial"/>
      <family val="2"/>
    </font>
    <font>
      <sz val="10"/>
      <name val="Arial"/>
      <family val="2"/>
    </font>
    <font>
      <sz val="11"/>
      <color theme="1"/>
      <name val="Calibri"/>
      <family val="2"/>
      <scheme val="minor"/>
    </font>
    <font>
      <sz val="8"/>
      <color rgb="FF000000"/>
      <name val="Arial"/>
      <family val="2"/>
    </font>
    <font>
      <sz val="10"/>
      <color theme="1"/>
      <name val="Calibri"/>
      <family val="2"/>
      <scheme val="minor"/>
    </font>
    <font>
      <sz val="8"/>
      <name val="Times New Roman"/>
      <family val="1"/>
    </font>
    <font>
      <sz val="10"/>
      <color theme="0"/>
      <name val="Arial Narrow"/>
      <family val="2"/>
    </font>
    <font>
      <b/>
      <sz val="15"/>
      <color theme="3"/>
      <name val="Arial Narrow"/>
      <family val="2"/>
    </font>
    <font>
      <b/>
      <sz val="13"/>
      <color theme="3"/>
      <name val="Arial Narrow"/>
      <family val="2"/>
    </font>
    <font>
      <sz val="10"/>
      <color rgb="FF9C0006"/>
      <name val="Arial"/>
      <family val="2"/>
    </font>
    <font>
      <sz val="10"/>
      <color rgb="FF006100"/>
      <name val="Arial"/>
      <family val="2"/>
    </font>
    <font>
      <b/>
      <sz val="11"/>
      <color theme="3"/>
      <name val="Arial Narrow"/>
      <family val="2"/>
    </font>
    <font>
      <sz val="11"/>
      <color rgb="FF3F3F76"/>
      <name val="Calibri"/>
      <family val="2"/>
      <scheme val="minor"/>
    </font>
    <font>
      <sz val="10"/>
      <name val="Times New Roman"/>
      <family val="1"/>
    </font>
    <font>
      <b/>
      <sz val="11"/>
      <color theme="1"/>
      <name val="Calibri"/>
      <family val="2"/>
      <scheme val="minor"/>
    </font>
    <font>
      <sz val="10"/>
      <name val="Arial Narrow"/>
      <family val="2"/>
    </font>
    <font>
      <sz val="11"/>
      <color rgb="FF006100"/>
      <name val="Calibri"/>
      <family val="2"/>
      <scheme val="minor"/>
    </font>
    <font>
      <sz val="10"/>
      <color rgb="FF006100"/>
      <name val="Arial Narrow"/>
      <family val="2"/>
    </font>
    <font>
      <i/>
      <sz val="10"/>
      <color theme="1"/>
      <name val="Arial Narrow"/>
      <family val="2"/>
    </font>
    <font>
      <sz val="11"/>
      <color theme="0"/>
      <name val="Calibri"/>
      <family val="2"/>
      <scheme val="minor"/>
    </font>
  </fonts>
  <fills count="25">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rgb="FFC6EFCE"/>
      </patternFill>
    </fill>
    <fill>
      <patternFill patternType="solid">
        <fgColor theme="4"/>
        <bgColor indexed="64"/>
      </patternFill>
    </fill>
    <fill>
      <patternFill patternType="solid">
        <fgColor theme="6"/>
        <bgColor indexed="64"/>
      </patternFill>
    </fill>
    <fill>
      <patternFill patternType="solid">
        <fgColor theme="4"/>
      </patternFill>
    </fill>
    <fill>
      <patternFill patternType="solid">
        <fgColor theme="5"/>
      </patternFill>
    </fill>
    <fill>
      <patternFill patternType="solid">
        <fgColor theme="5" tint="0.39997558519241921"/>
        <bgColor indexed="65"/>
      </patternFill>
    </fill>
    <fill>
      <patternFill patternType="solid">
        <fgColor theme="7"/>
      </patternFill>
    </fill>
    <fill>
      <patternFill patternType="solid">
        <fgColor rgb="FFFFC7CE"/>
      </patternFill>
    </fill>
    <fill>
      <patternFill patternType="solid">
        <fgColor indexed="26"/>
        <bgColor indexed="64"/>
      </patternFill>
    </fill>
    <fill>
      <patternFill patternType="solid">
        <fgColor theme="9"/>
      </patternFill>
    </fill>
    <fill>
      <patternFill patternType="solid">
        <fgColor theme="3" tint="0.39994506668294322"/>
        <bgColor indexed="64"/>
      </patternFill>
    </fill>
    <fill>
      <patternFill patternType="solid">
        <fgColor theme="3"/>
        <bgColor indexed="64"/>
      </patternFill>
    </fill>
    <fill>
      <patternFill patternType="solid">
        <fgColor theme="0"/>
        <bgColor indexed="64"/>
      </patternFill>
    </fill>
    <fill>
      <patternFill patternType="solid">
        <fgColor rgb="FFFFCC99"/>
        <bgColor indexed="64"/>
      </patternFill>
    </fill>
    <fill>
      <patternFill patternType="solid">
        <fgColor rgb="FFFFFF00"/>
        <bgColor indexed="64"/>
      </patternFill>
    </fill>
    <fill>
      <patternFill patternType="solid">
        <fgColor theme="8"/>
        <bgColor indexed="64"/>
      </patternFill>
    </fill>
    <fill>
      <patternFill patternType="solid">
        <fgColor theme="8"/>
      </patternFill>
    </fill>
    <fill>
      <patternFill patternType="solid">
        <fgColor rgb="FFFF0000"/>
        <bgColor indexed="64"/>
      </patternFill>
    </fill>
    <fill>
      <patternFill patternType="solid">
        <fgColor rgb="FF92D050"/>
        <bgColor indexed="64"/>
      </patternFill>
    </fill>
    <fill>
      <patternFill patternType="solid">
        <fgColor rgb="FFC6EFCE"/>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bottom/>
      <diagonal/>
    </border>
    <border>
      <left/>
      <right style="thin">
        <color rgb="FFB2B2B2"/>
      </right>
      <top style="thin">
        <color rgb="FFB2B2B2"/>
      </top>
      <bottom style="thin">
        <color rgb="FFB2B2B2"/>
      </bottom>
      <diagonal/>
    </border>
    <border>
      <left/>
      <right/>
      <top style="thin">
        <color rgb="FFB2B2B2"/>
      </top>
      <bottom style="thin">
        <color rgb="FFB2B2B2"/>
      </bottom>
      <diagonal/>
    </border>
    <border>
      <left style="thin">
        <color rgb="FFB2B2B2"/>
      </left>
      <right/>
      <top style="thin">
        <color rgb="FFB2B2B2"/>
      </top>
      <bottom style="thin">
        <color rgb="FFB2B2B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right/>
      <top/>
      <bottom style="medium">
        <color theme="3" tint="0.59996337778862885"/>
      </bottom>
      <diagonal/>
    </border>
    <border>
      <left/>
      <right/>
      <top/>
      <bottom style="thick">
        <color theme="3"/>
      </bottom>
      <diagonal/>
    </border>
    <border>
      <left/>
      <right/>
      <top style="medium">
        <color theme="4" tint="0.39997558519241921"/>
      </top>
      <bottom style="medium">
        <color theme="4" tint="0.39994506668294322"/>
      </bottom>
      <diagonal/>
    </border>
    <border>
      <left/>
      <right/>
      <top/>
      <bottom style="medium">
        <color theme="4" tint="0.39994506668294322"/>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
      <left/>
      <right/>
      <top/>
      <bottom style="medium">
        <color theme="4" tint="0.499984740745262"/>
      </bottom>
      <diagonal/>
    </border>
  </borders>
  <cellStyleXfs count="64">
    <xf numFmtId="0" fontId="0" fillId="0" borderId="0"/>
    <xf numFmtId="9" fontId="1" fillId="0" borderId="0" applyFont="0" applyFill="0" applyBorder="0" applyAlignment="0" applyProtection="0"/>
    <xf numFmtId="0" fontId="5" fillId="0" borderId="1" applyNumberFormat="0" applyFill="0" applyAlignment="0" applyProtection="0"/>
    <xf numFmtId="0" fontId="7" fillId="0" borderId="2" applyNumberFormat="0" applyFill="0" applyAlignment="0" applyProtection="0"/>
    <xf numFmtId="0" fontId="6" fillId="0" borderId="3" applyNumberFormat="0" applyFill="0" applyAlignment="0" applyProtection="0"/>
    <xf numFmtId="0" fontId="2" fillId="2" borderId="4" applyNumberFormat="0" applyAlignment="0" applyProtection="0"/>
    <xf numFmtId="0" fontId="3" fillId="3" borderId="5" applyNumberFormat="0" applyAlignment="0" applyProtection="0"/>
    <xf numFmtId="0" fontId="1" fillId="4" borderId="6" applyNumberFormat="0" applyFont="0" applyAlignment="0" applyProtection="0"/>
    <xf numFmtId="0" fontId="8" fillId="0" borderId="0" applyNumberFormat="0" applyFill="0" applyBorder="0" applyAlignment="0" applyProtection="0"/>
    <xf numFmtId="0" fontId="6" fillId="0" borderId="0" applyNumberForma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1" fillId="0" borderId="0"/>
    <xf numFmtId="44" fontId="11" fillId="0" borderId="0" applyFont="0" applyFill="0" applyBorder="0" applyAlignment="0" applyProtection="0"/>
    <xf numFmtId="43" fontId="11" fillId="0" borderId="0" applyFont="0" applyFill="0" applyBorder="0" applyAlignment="0" applyProtection="0"/>
    <xf numFmtId="44" fontId="10" fillId="0" borderId="0" applyFont="0" applyFill="0" applyBorder="0" applyAlignment="0" applyProtection="0"/>
    <xf numFmtId="0" fontId="12" fillId="0" borderId="0"/>
    <xf numFmtId="0" fontId="13" fillId="0" borderId="0"/>
    <xf numFmtId="0" fontId="11" fillId="0" borderId="0"/>
    <xf numFmtId="9" fontId="11" fillId="0" borderId="0" applyFont="0" applyFill="0" applyBorder="0" applyAlignment="0" applyProtection="0"/>
    <xf numFmtId="0" fontId="14" fillId="0" borderId="0"/>
    <xf numFmtId="9" fontId="14" fillId="0" borderId="0" applyFont="0" applyFill="0" applyBorder="0" applyAlignment="0" applyProtection="0"/>
    <xf numFmtId="44" fontId="12" fillId="0" borderId="0" applyFont="0" applyFill="0" applyBorder="0" applyAlignment="0" applyProtection="0"/>
    <xf numFmtId="43" fontId="15" fillId="0" borderId="0" applyFon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6" fillId="8" borderId="0" applyNumberFormat="0" applyBorder="0" applyAlignment="0" applyProtection="0"/>
    <xf numFmtId="0" fontId="19" fillId="12" borderId="0" applyNumberFormat="0" applyBorder="0" applyAlignment="0" applyProtection="0"/>
    <xf numFmtId="0" fontId="20" fillId="5" borderId="0" applyNumberFormat="0" applyBorder="0" applyAlignment="0" applyProtection="0"/>
    <xf numFmtId="0" fontId="17" fillId="0" borderId="1" applyNumberFormat="0" applyFill="0" applyAlignment="0" applyProtection="0"/>
    <xf numFmtId="0" fontId="18" fillId="0" borderId="2" applyNumberFormat="0" applyFill="0" applyAlignment="0" applyProtection="0"/>
    <xf numFmtId="0" fontId="6" fillId="0" borderId="3" applyNumberFormat="0" applyFill="0" applyAlignment="0" applyProtection="0"/>
    <xf numFmtId="0" fontId="21" fillId="0" borderId="3" applyNumberFormat="0" applyFill="0" applyAlignment="0" applyProtection="0"/>
    <xf numFmtId="0" fontId="22" fillId="2" borderId="4" applyNumberFormat="0" applyAlignment="0" applyProtection="0"/>
    <xf numFmtId="0" fontId="1" fillId="0" borderId="0"/>
    <xf numFmtId="0" fontId="1" fillId="4" borderId="6" applyNumberFormat="0" applyFont="0" applyAlignment="0" applyProtection="0"/>
    <xf numFmtId="0" fontId="8" fillId="0" borderId="0" applyNumberFormat="0" applyFill="0" applyBorder="0" applyAlignment="0" applyProtection="0"/>
    <xf numFmtId="43" fontId="23" fillId="0" borderId="0" applyFont="0" applyFill="0" applyBorder="0" applyAlignment="0" applyProtection="0"/>
    <xf numFmtId="0" fontId="23" fillId="0" borderId="0"/>
    <xf numFmtId="0" fontId="1" fillId="4" borderId="6" applyNumberFormat="0" applyFont="0" applyAlignment="0" applyProtection="0"/>
    <xf numFmtId="4" fontId="23" fillId="13" borderId="9" applyNumberFormat="0" applyFont="0" applyBorder="0" applyAlignment="0">
      <protection locked="0"/>
    </xf>
    <xf numFmtId="0" fontId="24" fillId="0" borderId="7" applyNumberFormat="0" applyFill="0" applyAlignment="0" applyProtection="0"/>
    <xf numFmtId="0" fontId="16" fillId="9" borderId="0" applyNumberFormat="0" applyBorder="0" applyAlignment="0" applyProtection="0"/>
    <xf numFmtId="0" fontId="16" fillId="14" borderId="0" applyNumberFormat="0" applyBorder="0" applyAlignment="0" applyProtection="0"/>
    <xf numFmtId="0" fontId="16" fillId="11" borderId="0" applyNumberFormat="0" applyBorder="0" applyAlignment="0" applyProtection="0"/>
    <xf numFmtId="0" fontId="16" fillId="10" borderId="0" applyNumberFormat="0" applyBorder="0" applyAlignment="0" applyProtection="0"/>
    <xf numFmtId="0" fontId="2" fillId="2" borderId="4" applyNumberFormat="0" applyAlignment="0" applyProtection="0"/>
    <xf numFmtId="0" fontId="6" fillId="0" borderId="3" applyNumberFormat="0" applyFill="0" applyAlignment="0" applyProtection="0"/>
    <xf numFmtId="0" fontId="7" fillId="0" borderId="2" applyNumberFormat="0" applyFill="0" applyAlignment="0" applyProtection="0"/>
    <xf numFmtId="0" fontId="5" fillId="0" borderId="1" applyNumberFormat="0" applyFill="0" applyAlignment="0" applyProtection="0"/>
    <xf numFmtId="0" fontId="12" fillId="0" borderId="0"/>
    <xf numFmtId="9" fontId="12" fillId="0" borderId="0" applyFont="0" applyFill="0" applyBorder="0" applyAlignment="0" applyProtection="0"/>
    <xf numFmtId="0" fontId="16" fillId="8" borderId="13" applyNumberFormat="0" applyAlignment="0" applyProtection="0"/>
    <xf numFmtId="0" fontId="16" fillId="15" borderId="13" applyNumberFormat="0" applyAlignment="0" applyProtection="0"/>
    <xf numFmtId="0" fontId="16" fillId="16" borderId="13" applyAlignment="0" applyProtection="0"/>
    <xf numFmtId="0" fontId="2" fillId="2" borderId="14" applyNumberFormat="0" applyAlignment="0" applyProtection="0"/>
    <xf numFmtId="0" fontId="21" fillId="0" borderId="15" applyNumberFormat="0" applyFill="0" applyAlignment="0" applyProtection="0"/>
    <xf numFmtId="0" fontId="7" fillId="0" borderId="1" applyNumberFormat="0" applyFill="0" applyAlignment="0" applyProtection="0"/>
    <xf numFmtId="0" fontId="5" fillId="0" borderId="16" applyNumberFormat="0" applyFill="0" applyAlignment="0" applyProtection="0"/>
    <xf numFmtId="0" fontId="26" fillId="5" borderId="0" applyNumberFormat="0" applyBorder="0" applyAlignment="0" applyProtection="0"/>
    <xf numFmtId="0" fontId="24" fillId="0" borderId="7" applyNumberFormat="0" applyFill="0" applyAlignment="0" applyProtection="0"/>
    <xf numFmtId="0" fontId="29" fillId="21" borderId="0" applyNumberFormat="0" applyBorder="0" applyAlignment="0" applyProtection="0"/>
    <xf numFmtId="0" fontId="16" fillId="21" borderId="0" applyNumberFormat="0" applyBorder="0" applyAlignment="0" applyProtection="0"/>
  </cellStyleXfs>
  <cellXfs count="147">
    <xf numFmtId="0" fontId="0" fillId="0" borderId="0" xfId="0"/>
    <xf numFmtId="0" fontId="0" fillId="4" borderId="6" xfId="7" applyFont="1"/>
    <xf numFmtId="0" fontId="0" fillId="0" borderId="0" xfId="0" applyAlignment="1">
      <alignment horizontal="left" indent="1"/>
    </xf>
    <xf numFmtId="0" fontId="0" fillId="6" borderId="0" xfId="0" applyFill="1"/>
    <xf numFmtId="0" fontId="9" fillId="6" borderId="0" xfId="0" applyFont="1" applyFill="1"/>
    <xf numFmtId="0" fontId="9" fillId="0" borderId="0" xfId="0" applyFont="1"/>
    <xf numFmtId="0" fontId="0" fillId="0" borderId="0" xfId="0" applyFill="1"/>
    <xf numFmtId="0" fontId="0" fillId="7" borderId="0" xfId="0" applyFill="1"/>
    <xf numFmtId="164" fontId="0" fillId="0" borderId="0" xfId="1" applyNumberFormat="1" applyFont="1" applyFill="1"/>
    <xf numFmtId="10" fontId="0" fillId="0" borderId="0" xfId="1" applyNumberFormat="1" applyFont="1" applyFill="1"/>
    <xf numFmtId="14" fontId="0" fillId="0" borderId="0" xfId="0" applyNumberFormat="1" applyFill="1"/>
    <xf numFmtId="0" fontId="2" fillId="2" borderId="4" xfId="5" applyAlignment="1">
      <alignment horizontal="center"/>
    </xf>
    <xf numFmtId="0" fontId="6" fillId="0" borderId="3" xfId="4" applyFill="1" applyAlignment="1">
      <alignment horizontal="center" wrapText="1"/>
    </xf>
    <xf numFmtId="7" fontId="3" fillId="3" borderId="5" xfId="6" applyNumberFormat="1"/>
    <xf numFmtId="14" fontId="2" fillId="2" borderId="4" xfId="5" applyNumberFormat="1" applyAlignment="1">
      <alignment horizontal="center"/>
    </xf>
    <xf numFmtId="0" fontId="0" fillId="4" borderId="6" xfId="7" applyFont="1" applyAlignment="1">
      <alignment wrapText="1"/>
    </xf>
    <xf numFmtId="6" fontId="2" fillId="2" borderId="4" xfId="47" applyNumberFormat="1"/>
    <xf numFmtId="6" fontId="25" fillId="0" borderId="0" xfId="47" applyNumberFormat="1" applyFont="1" applyFill="1" applyBorder="1"/>
    <xf numFmtId="14" fontId="0" fillId="0" borderId="0" xfId="0" applyNumberFormat="1"/>
    <xf numFmtId="6" fontId="25" fillId="0" borderId="0" xfId="47" quotePrefix="1" applyNumberFormat="1" applyFont="1" applyFill="1" applyBorder="1"/>
    <xf numFmtId="6" fontId="2" fillId="2" borderId="4" xfId="47" quotePrefix="1" applyNumberFormat="1"/>
    <xf numFmtId="14" fontId="0" fillId="0" borderId="8" xfId="0" applyNumberFormat="1" applyBorder="1"/>
    <xf numFmtId="0" fontId="6" fillId="0" borderId="3" xfId="33" applyFont="1" applyAlignment="1">
      <alignment horizontal="center" wrapText="1"/>
    </xf>
    <xf numFmtId="0" fontId="6" fillId="0" borderId="3" xfId="48" applyAlignment="1">
      <alignment horizontal="center" wrapText="1"/>
    </xf>
    <xf numFmtId="0" fontId="7" fillId="0" borderId="2" xfId="49"/>
    <xf numFmtId="6" fontId="0" fillId="0" borderId="0" xfId="0" applyNumberFormat="1"/>
    <xf numFmtId="0" fontId="5" fillId="0" borderId="1" xfId="50"/>
    <xf numFmtId="0" fontId="8" fillId="0" borderId="0" xfId="37"/>
    <xf numFmtId="0" fontId="0" fillId="0" borderId="0" xfId="0" applyAlignment="1">
      <alignment horizontal="centerContinuous"/>
    </xf>
    <xf numFmtId="0" fontId="4" fillId="0" borderId="0" xfId="0" applyFont="1" applyAlignment="1">
      <alignment horizontal="centerContinuous"/>
    </xf>
    <xf numFmtId="4" fontId="2" fillId="2" borderId="4" xfId="47" applyNumberFormat="1"/>
    <xf numFmtId="3" fontId="2" fillId="2" borderId="4" xfId="47" quotePrefix="1" applyNumberFormat="1"/>
    <xf numFmtId="3" fontId="2" fillId="2" borderId="4" xfId="47" applyNumberFormat="1"/>
    <xf numFmtId="0" fontId="25" fillId="17" borderId="0" xfId="0" applyFont="1" applyFill="1"/>
    <xf numFmtId="0" fontId="25" fillId="17" borderId="0" xfId="0" applyFont="1" applyFill="1" applyBorder="1"/>
    <xf numFmtId="0" fontId="8" fillId="0" borderId="0" xfId="8"/>
    <xf numFmtId="0" fontId="5" fillId="0" borderId="1" xfId="2"/>
    <xf numFmtId="0" fontId="7" fillId="0" borderId="2" xfId="3"/>
    <xf numFmtId="0" fontId="6" fillId="0" borderId="3" xfId="4" applyFill="1"/>
    <xf numFmtId="0" fontId="6" fillId="0" borderId="3" xfId="4" applyFill="1" applyAlignment="1">
      <alignment horizontal="center"/>
    </xf>
    <xf numFmtId="0" fontId="2" fillId="2" borderId="4" xfId="5"/>
    <xf numFmtId="1" fontId="2" fillId="2" borderId="4" xfId="5" applyNumberFormat="1" applyAlignment="1">
      <alignment horizontal="right"/>
    </xf>
    <xf numFmtId="168" fontId="2" fillId="18" borderId="4" xfId="5" applyNumberFormat="1" applyFill="1" applyAlignment="1">
      <alignment horizontal="right"/>
    </xf>
    <xf numFmtId="168" fontId="2" fillId="2" borderId="4" xfId="5" applyNumberFormat="1"/>
    <xf numFmtId="0" fontId="27" fillId="5" borderId="4" xfId="60" applyFont="1" applyBorder="1"/>
    <xf numFmtId="0" fontId="27" fillId="5" borderId="4" xfId="60" applyFont="1" applyBorder="1" applyAlignment="1">
      <alignment horizontal="center"/>
    </xf>
    <xf numFmtId="1" fontId="27" fillId="5" borderId="4" xfId="60" applyNumberFormat="1" applyFont="1" applyBorder="1" applyAlignment="1">
      <alignment horizontal="right"/>
    </xf>
    <xf numFmtId="168" fontId="27" fillId="5" borderId="4" xfId="60" applyNumberFormat="1" applyFont="1" applyBorder="1" applyAlignment="1">
      <alignment horizontal="right"/>
    </xf>
    <xf numFmtId="0" fontId="27" fillId="5" borderId="0" xfId="60" applyFont="1"/>
    <xf numFmtId="168" fontId="27" fillId="5" borderId="4" xfId="60" applyNumberFormat="1" applyFont="1" applyBorder="1"/>
    <xf numFmtId="0" fontId="6" fillId="0" borderId="3" xfId="4" applyFill="1" applyAlignment="1">
      <alignment horizontal="center" wrapText="1"/>
    </xf>
    <xf numFmtId="0" fontId="6" fillId="0" borderId="0" xfId="4" applyBorder="1" applyAlignment="1">
      <alignment horizontal="center" wrapText="1"/>
    </xf>
    <xf numFmtId="1" fontId="0" fillId="0" borderId="0" xfId="0" applyNumberFormat="1" applyAlignment="1">
      <alignment horizontal="center"/>
    </xf>
    <xf numFmtId="14" fontId="0" fillId="0" borderId="0" xfId="0" applyNumberFormat="1" applyAlignment="1">
      <alignment horizontal="center"/>
    </xf>
    <xf numFmtId="169" fontId="0" fillId="0" borderId="0" xfId="0" applyNumberFormat="1" applyAlignment="1">
      <alignment horizontal="center"/>
    </xf>
    <xf numFmtId="170" fontId="0" fillId="0" borderId="0" xfId="0" applyNumberFormat="1"/>
    <xf numFmtId="3" fontId="0" fillId="0" borderId="0" xfId="0" applyNumberFormat="1"/>
    <xf numFmtId="171" fontId="0" fillId="0" borderId="0" xfId="0" applyNumberFormat="1"/>
    <xf numFmtId="0" fontId="0" fillId="0" borderId="0" xfId="0" applyAlignment="1">
      <alignment horizontal="right"/>
    </xf>
    <xf numFmtId="0" fontId="0" fillId="17" borderId="0" xfId="21" applyFont="1" applyFill="1" applyBorder="1" applyAlignment="1">
      <alignment vertical="center"/>
    </xf>
    <xf numFmtId="0" fontId="0" fillId="17" borderId="0" xfId="21" applyFont="1" applyFill="1" applyAlignment="1">
      <alignment vertical="center"/>
    </xf>
    <xf numFmtId="0" fontId="0" fillId="17" borderId="0" xfId="21" applyFont="1" applyFill="1" applyAlignment="1">
      <alignment horizontal="center" vertical="center"/>
    </xf>
    <xf numFmtId="0" fontId="4" fillId="17" borderId="0" xfId="21" applyFont="1" applyFill="1" applyBorder="1" applyAlignment="1">
      <alignment horizontal="center" vertical="center" wrapText="1"/>
    </xf>
    <xf numFmtId="0" fontId="0" fillId="17" borderId="0" xfId="0" applyFont="1" applyFill="1"/>
    <xf numFmtId="0" fontId="0" fillId="0" borderId="0" xfId="21" applyFont="1" applyBorder="1" applyAlignment="1">
      <alignment vertical="center"/>
    </xf>
    <xf numFmtId="3" fontId="0" fillId="0" borderId="0" xfId="21" applyNumberFormat="1" applyFont="1" applyBorder="1" applyAlignment="1">
      <alignment horizontal="center" vertical="center"/>
    </xf>
    <xf numFmtId="3" fontId="4" fillId="0" borderId="0" xfId="21" applyNumberFormat="1" applyFont="1" applyBorder="1" applyAlignment="1">
      <alignment horizontal="center" vertical="center"/>
    </xf>
    <xf numFmtId="0" fontId="0" fillId="0" borderId="0" xfId="21" applyFont="1" applyBorder="1" applyAlignment="1">
      <alignment horizontal="center" vertical="center"/>
    </xf>
    <xf numFmtId="0" fontId="6" fillId="0" borderId="17" xfId="4" applyFont="1" applyFill="1" applyBorder="1" applyAlignment="1">
      <alignment horizontal="center" wrapText="1"/>
    </xf>
    <xf numFmtId="0" fontId="6" fillId="0" borderId="17" xfId="4" applyFill="1" applyBorder="1" applyAlignment="1">
      <alignment horizontal="center" wrapText="1"/>
    </xf>
    <xf numFmtId="0" fontId="6" fillId="0" borderId="18" xfId="4" applyFont="1" applyFill="1" applyBorder="1" applyAlignment="1">
      <alignment horizontal="center" wrapText="1"/>
    </xf>
    <xf numFmtId="3" fontId="4" fillId="0" borderId="7" xfId="61" applyNumberFormat="1" applyFont="1" applyFill="1"/>
    <xf numFmtId="171" fontId="4" fillId="0" borderId="7" xfId="61" applyNumberFormat="1" applyFont="1" applyFill="1"/>
    <xf numFmtId="3" fontId="4" fillId="0" borderId="7" xfId="61" applyNumberFormat="1" applyFont="1" applyFill="1" applyAlignment="1">
      <alignment horizontal="center"/>
    </xf>
    <xf numFmtId="0" fontId="0" fillId="20" borderId="0" xfId="0" applyFill="1"/>
    <xf numFmtId="1" fontId="0" fillId="0" borderId="0" xfId="0" applyNumberFormat="1" applyAlignment="1">
      <alignment horizontal="right"/>
    </xf>
    <xf numFmtId="1" fontId="0" fillId="0" borderId="0" xfId="0" applyNumberFormat="1" applyAlignment="1">
      <alignment horizontal="left"/>
    </xf>
    <xf numFmtId="1" fontId="0" fillId="0" borderId="0" xfId="0" applyNumberFormat="1"/>
    <xf numFmtId="3" fontId="25" fillId="0" borderId="0" xfId="5" applyNumberFormat="1" applyFont="1" applyFill="1" applyBorder="1" applyAlignment="1">
      <alignment horizontal="right"/>
    </xf>
    <xf numFmtId="1" fontId="4" fillId="0" borderId="7" xfId="61" applyNumberFormat="1" applyFont="1" applyFill="1" applyAlignment="1"/>
    <xf numFmtId="0" fontId="6" fillId="0" borderId="3" xfId="4" applyAlignment="1">
      <alignment horizontal="center" wrapText="1"/>
    </xf>
    <xf numFmtId="10" fontId="0" fillId="0" borderId="0" xfId="1" applyNumberFormat="1" applyFont="1" applyFill="1" applyBorder="1"/>
    <xf numFmtId="10" fontId="3" fillId="3" borderId="5" xfId="6" applyNumberFormat="1"/>
    <xf numFmtId="0" fontId="28" fillId="0" borderId="0" xfId="0" applyFont="1" applyAlignment="1">
      <alignment horizontal="left"/>
    </xf>
    <xf numFmtId="0" fontId="1" fillId="0" borderId="0" xfId="0" applyFont="1"/>
    <xf numFmtId="0" fontId="6" fillId="0" borderId="3" xfId="4" applyFill="1" applyAlignment="1">
      <alignment horizontal="center" wrapText="1"/>
    </xf>
    <xf numFmtId="0" fontId="0" fillId="22" borderId="0" xfId="0" applyFill="1"/>
    <xf numFmtId="9" fontId="2" fillId="2" borderId="4" xfId="5" applyNumberFormat="1"/>
    <xf numFmtId="0" fontId="0" fillId="19" borderId="0" xfId="0" applyFill="1"/>
    <xf numFmtId="0" fontId="0" fillId="23" borderId="0" xfId="0" applyFill="1"/>
    <xf numFmtId="170" fontId="0" fillId="0" borderId="0" xfId="0" applyNumberFormat="1" applyAlignment="1">
      <alignment horizontal="right"/>
    </xf>
    <xf numFmtId="164" fontId="0" fillId="0" borderId="0" xfId="1" applyNumberFormat="1" applyFont="1" applyFill="1" applyBorder="1" applyAlignment="1">
      <alignment horizontal="right"/>
    </xf>
    <xf numFmtId="0" fontId="7" fillId="0" borderId="2" xfId="3" applyFill="1"/>
    <xf numFmtId="0" fontId="25" fillId="0" borderId="0" xfId="5" applyFont="1" applyFill="1" applyBorder="1" applyAlignment="1">
      <alignment horizontal="right"/>
    </xf>
    <xf numFmtId="6" fontId="2" fillId="2" borderId="4" xfId="5" applyNumberFormat="1"/>
    <xf numFmtId="2" fontId="0" fillId="0" borderId="0" xfId="0" applyNumberFormat="1"/>
    <xf numFmtId="170" fontId="0" fillId="0" borderId="0" xfId="0" quotePrefix="1" applyNumberFormat="1"/>
    <xf numFmtId="7" fontId="2" fillId="18" borderId="4" xfId="5" applyNumberFormat="1" applyFill="1" applyAlignment="1">
      <alignment horizontal="right"/>
    </xf>
    <xf numFmtId="0" fontId="2" fillId="18" borderId="4" xfId="5" applyFill="1" applyAlignment="1">
      <alignment horizontal="center"/>
    </xf>
    <xf numFmtId="7" fontId="2" fillId="18" borderId="4" xfId="5" applyNumberFormat="1" applyFill="1"/>
    <xf numFmtId="0" fontId="2" fillId="18" borderId="4" xfId="5" applyFill="1"/>
    <xf numFmtId="0" fontId="16" fillId="7" borderId="0" xfId="62" applyFont="1" applyFill="1"/>
    <xf numFmtId="164" fontId="0" fillId="0" borderId="0" xfId="1" applyNumberFormat="1" applyFont="1" applyFill="1" applyBorder="1"/>
    <xf numFmtId="0" fontId="4" fillId="0" borderId="0" xfId="5" applyFont="1" applyFill="1" applyBorder="1"/>
    <xf numFmtId="0" fontId="6" fillId="0" borderId="3" xfId="4" applyFill="1" applyAlignment="1">
      <alignment horizontal="center" wrapText="1"/>
    </xf>
    <xf numFmtId="0" fontId="6" fillId="0" borderId="3" xfId="4" applyFill="1" applyAlignment="1">
      <alignment horizontal="center"/>
    </xf>
    <xf numFmtId="0" fontId="6" fillId="0" borderId="3" xfId="4" applyFill="1" applyAlignment="1">
      <alignment horizontal="center" wrapText="1"/>
    </xf>
    <xf numFmtId="0" fontId="0" fillId="0" borderId="0" xfId="0" applyAlignment="1">
      <alignment horizontal="center"/>
    </xf>
    <xf numFmtId="172" fontId="0" fillId="0" borderId="0" xfId="0" applyNumberFormat="1" applyAlignment="1">
      <alignment horizontal="center"/>
    </xf>
    <xf numFmtId="0" fontId="6" fillId="0" borderId="3" xfId="4" applyFill="1" applyAlignment="1">
      <alignment horizontal="center" wrapText="1"/>
    </xf>
    <xf numFmtId="170" fontId="0" fillId="0" borderId="0" xfId="0" applyNumberFormat="1" applyFill="1"/>
    <xf numFmtId="0" fontId="6" fillId="0" borderId="3" xfId="4" applyFill="1" applyAlignment="1">
      <alignment horizontal="center" wrapText="1"/>
    </xf>
    <xf numFmtId="0" fontId="6" fillId="0" borderId="3" xfId="4" applyFill="1" applyAlignment="1">
      <alignment horizontal="center" wrapText="1"/>
    </xf>
    <xf numFmtId="0" fontId="28" fillId="0" borderId="0" xfId="0" applyFont="1"/>
    <xf numFmtId="0" fontId="8" fillId="0" borderId="0" xfId="8" applyBorder="1"/>
    <xf numFmtId="165" fontId="0" fillId="0" borderId="0" xfId="0" applyNumberFormat="1"/>
    <xf numFmtId="166" fontId="0" fillId="0" borderId="0" xfId="0" applyNumberFormat="1"/>
    <xf numFmtId="3" fontId="0" fillId="0" borderId="0" xfId="0" applyNumberFormat="1" applyAlignment="1">
      <alignment horizontal="right"/>
    </xf>
    <xf numFmtId="0" fontId="4" fillId="0" borderId="0" xfId="0" applyFont="1" applyAlignment="1">
      <alignment horizontal="left"/>
    </xf>
    <xf numFmtId="0" fontId="4" fillId="0" borderId="0" xfId="0" applyFont="1"/>
    <xf numFmtId="8" fontId="4" fillId="0" borderId="0" xfId="0" applyNumberFormat="1" applyFont="1"/>
    <xf numFmtId="0" fontId="0" fillId="0" borderId="0" xfId="0" applyAlignment="1">
      <alignment horizontal="left"/>
    </xf>
    <xf numFmtId="167" fontId="0" fillId="0" borderId="0" xfId="0" applyNumberFormat="1"/>
    <xf numFmtId="10" fontId="0" fillId="0" borderId="0" xfId="0" applyNumberFormat="1"/>
    <xf numFmtId="8" fontId="0" fillId="0" borderId="0" xfId="0" applyNumberFormat="1"/>
    <xf numFmtId="7" fontId="0" fillId="0" borderId="0" xfId="0" applyNumberFormat="1"/>
    <xf numFmtId="3" fontId="25" fillId="0" borderId="0" xfId="0" applyNumberFormat="1" applyFont="1" applyAlignment="1">
      <alignment horizontal="right"/>
    </xf>
    <xf numFmtId="164" fontId="4" fillId="0" borderId="0" xfId="0" applyNumberFormat="1" applyFont="1"/>
    <xf numFmtId="168" fontId="27" fillId="24" borderId="4" xfId="60" applyNumberFormat="1" applyFont="1" applyFill="1" applyBorder="1" applyAlignment="1">
      <alignment horizontal="right"/>
    </xf>
    <xf numFmtId="164" fontId="0" fillId="0" borderId="0" xfId="0" applyNumberFormat="1" applyFill="1"/>
    <xf numFmtId="0" fontId="0" fillId="4" borderId="12" xfId="7" applyFont="1" applyBorder="1" applyAlignment="1"/>
    <xf numFmtId="0" fontId="0" fillId="4" borderId="11" xfId="7" applyFont="1" applyBorder="1" applyAlignment="1"/>
    <xf numFmtId="0" fontId="0" fillId="4" borderId="10" xfId="7" applyFont="1" applyBorder="1" applyAlignment="1"/>
    <xf numFmtId="0" fontId="6" fillId="0" borderId="25" xfId="33" applyFont="1" applyBorder="1" applyAlignment="1">
      <alignment horizontal="center" wrapText="1"/>
    </xf>
    <xf numFmtId="0" fontId="0" fillId="0" borderId="25" xfId="0" applyBorder="1" applyAlignment="1"/>
    <xf numFmtId="0" fontId="6" fillId="0" borderId="3" xfId="4" applyFill="1" applyAlignment="1">
      <alignment horizontal="center"/>
    </xf>
    <xf numFmtId="0" fontId="6" fillId="0" borderId="3" xfId="4" applyFill="1" applyAlignment="1">
      <alignment horizontal="center" wrapText="1"/>
    </xf>
    <xf numFmtId="0" fontId="6" fillId="0" borderId="0" xfId="4" applyFill="1" applyBorder="1" applyAlignment="1">
      <alignment horizontal="center" wrapText="1"/>
    </xf>
    <xf numFmtId="0" fontId="0" fillId="4" borderId="19" xfId="7" applyFont="1" applyBorder="1" applyAlignment="1">
      <alignment wrapText="1"/>
    </xf>
    <xf numFmtId="0" fontId="0" fillId="4" borderId="20" xfId="7" applyFont="1" applyBorder="1" applyAlignment="1">
      <alignment wrapText="1"/>
    </xf>
    <xf numFmtId="0" fontId="0" fillId="4" borderId="21" xfId="7" applyFont="1" applyBorder="1" applyAlignment="1">
      <alignment wrapText="1"/>
    </xf>
    <xf numFmtId="0" fontId="0" fillId="4" borderId="22" xfId="7" applyFont="1" applyBorder="1" applyAlignment="1">
      <alignment wrapText="1"/>
    </xf>
    <xf numFmtId="0" fontId="0" fillId="4" borderId="23" xfId="7" applyFont="1" applyBorder="1" applyAlignment="1">
      <alignment wrapText="1"/>
    </xf>
    <xf numFmtId="0" fontId="0" fillId="4" borderId="24" xfId="7" applyFont="1" applyBorder="1" applyAlignment="1">
      <alignment wrapText="1"/>
    </xf>
    <xf numFmtId="0" fontId="28" fillId="0" borderId="0" xfId="0" applyFont="1" applyAlignment="1">
      <alignment horizontal="left" wrapText="1"/>
    </xf>
    <xf numFmtId="0" fontId="0" fillId="0" borderId="0" xfId="0" applyAlignment="1">
      <alignment horizontal="left" wrapText="1"/>
    </xf>
    <xf numFmtId="0" fontId="0" fillId="4" borderId="6" xfId="7" applyFont="1" applyAlignment="1"/>
  </cellXfs>
  <cellStyles count="64">
    <cellStyle name="60% - Accent2 2" xfId="46"/>
    <cellStyle name="Accent1 2" xfId="27"/>
    <cellStyle name="Accent2 2" xfId="43"/>
    <cellStyle name="Accent4 2" xfId="45"/>
    <cellStyle name="Accent5" xfId="62" builtinId="45"/>
    <cellStyle name="Accent5 2" xfId="63"/>
    <cellStyle name="Accent6 2" xfId="44"/>
    <cellStyle name="Bad 2" xfId="28"/>
    <cellStyle name="Comma 2" xfId="11"/>
    <cellStyle name="Comma 2 2" xfId="15"/>
    <cellStyle name="Comma 2 2 2" xfId="24"/>
    <cellStyle name="Comma 3" xfId="38"/>
    <cellStyle name="Currency 2" xfId="16"/>
    <cellStyle name="Currency 2 2" xfId="23"/>
    <cellStyle name="Currency 2 4" xfId="14"/>
    <cellStyle name="Good" xfId="60" builtinId="26"/>
    <cellStyle name="Good 2" xfId="29"/>
    <cellStyle name="Heading 1" xfId="2" builtinId="16" customBuiltin="1"/>
    <cellStyle name="Heading 1 2" xfId="25"/>
    <cellStyle name="Heading 1 2 2" xfId="30"/>
    <cellStyle name="Heading 1 2 2 2" xfId="50"/>
    <cellStyle name="Heading 1 3" xfId="59"/>
    <cellStyle name="Heading 2" xfId="3" builtinId="17" customBuiltin="1"/>
    <cellStyle name="Heading 2 2" xfId="26"/>
    <cellStyle name="Heading 2 2 2" xfId="31"/>
    <cellStyle name="Heading 2 2 2 2" xfId="49"/>
    <cellStyle name="Heading 3" xfId="4" builtinId="18" customBuiltin="1"/>
    <cellStyle name="Heading 3 2" xfId="32"/>
    <cellStyle name="Heading 3 2 2" xfId="48"/>
    <cellStyle name="Heading 3 3" xfId="33"/>
    <cellStyle name="Heading 4" xfId="9" builtinId="19" customBuiltin="1"/>
    <cellStyle name="Input" xfId="5" builtinId="20"/>
    <cellStyle name="Input 2" xfId="34"/>
    <cellStyle name="Input 3" xfId="56"/>
    <cellStyle name="Input 4" xfId="47"/>
    <cellStyle name="Normal" xfId="0" builtinId="0"/>
    <cellStyle name="Normal 2" xfId="18"/>
    <cellStyle name="Normal 2 2" xfId="35"/>
    <cellStyle name="Normal 2 2 3 2" xfId="17"/>
    <cellStyle name="Normal 2 7" xfId="51"/>
    <cellStyle name="Normal 3" xfId="10"/>
    <cellStyle name="Normal 4" xfId="19"/>
    <cellStyle name="Normal 5" xfId="21"/>
    <cellStyle name="Normal 6" xfId="39"/>
    <cellStyle name="Normal 71" xfId="13"/>
    <cellStyle name="Note" xfId="7" builtinId="10"/>
    <cellStyle name="Note 2" xfId="36"/>
    <cellStyle name="Note 3" xfId="40"/>
    <cellStyle name="Output" xfId="6" builtinId="21"/>
    <cellStyle name="Percent" xfId="1" builtinId="5"/>
    <cellStyle name="Percent 2" xfId="12"/>
    <cellStyle name="Percent 3" xfId="20"/>
    <cellStyle name="Percent 4" xfId="22"/>
    <cellStyle name="Percent 9" xfId="52"/>
    <cellStyle name="Subheading" xfId="58"/>
    <cellStyle name="Subheading 2" xfId="57"/>
    <cellStyle name="Table Accent 1" xfId="55"/>
    <cellStyle name="Table Accent 2" xfId="53"/>
    <cellStyle name="Table Accent 3" xfId="54"/>
    <cellStyle name="Title" xfId="8" builtinId="15" customBuiltin="1"/>
    <cellStyle name="Title 2" xfId="37"/>
    <cellStyle name="Total" xfId="61" builtinId="25"/>
    <cellStyle name="Total 2" xfId="42"/>
    <cellStyle name="UserEntry" xfId="41"/>
  </cellStyles>
  <dxfs count="108">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s>
  <tableStyles count="0" defaultTableStyle="TableStyleMedium2" defaultPivotStyle="PivotStyleLight16"/>
  <colors>
    <mruColors>
      <color rgb="FFFFCC99"/>
      <color rgb="FFC6EFCE"/>
      <color rgb="FF9BBB59"/>
      <color rgb="FF7F7F7F"/>
      <color rgb="FF3F3F7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kalem/LOCALS~1/Temp/notesBAAA25/Lighthouse%20ArvinMeritor%202006%20vs%20Lumenos%202007%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place.ehr.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twonline.sharepoint.com/sites/tctclient_614026_united2021/Client%20Project%20Documents1/UAL_2022_MedicalRx_Pricing_Underwriting_Too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eplace.ehr.com/TWC/Timesheet/Timeshee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tct.internal.towerswatson.com\DavWWWRoot\clients\614026\United2020\Financials\2021%20United%20ALPA%20Active%20Pre-65%20Retiree%20Pricing%20(Final%208.13.20)%20-%20INTER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neplace.ehr.com/PlanSponsor_(Kara_Dean)/BusinessDocumentation/Specifications/LevelA&amp;B/StandardReportSummary/Summary_by_Product_Spe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avid749\Downloads\2021%20United%20ALPA%20Active%20&amp;%20Pre-65%20Retiree%20Pricing%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umPricing"/>
      <sheetName val="LumDemo"/>
      <sheetName val="LumExperience"/>
      <sheetName val="Benefits"/>
      <sheetName val="LumVariables"/>
      <sheetName val="LumIllustration1"/>
      <sheetName val="LumIllustration2"/>
      <sheetName val="LumHRA Alloc"/>
      <sheetName val="LumStopLoss"/>
      <sheetName val="LumUpDn"/>
      <sheetName val="LumDn"/>
      <sheetName val="Summary"/>
      <sheetName val="License"/>
      <sheetName val="User Input"/>
      <sheetName val="Assump"/>
      <sheetName val="Plan 1 RX"/>
      <sheetName val="Util Adj"/>
      <sheetName val="Worksheets"/>
      <sheetName val="Controls"/>
      <sheetName val="Input Flags"/>
      <sheetName val="OON Worksheets"/>
      <sheetName val="CPDs"/>
      <sheetName val="Reimb1"/>
      <sheetName val="Reimb2"/>
      <sheetName val="Fee Input"/>
      <sheetName val="RBRVS CF"/>
      <sheetName val="Demog"/>
      <sheetName val="Area Factors"/>
      <sheetName val="Age Gender"/>
      <sheetName val="Area"/>
      <sheetName val="Print Flags"/>
      <sheetName val="GPCI"/>
      <sheetName val="Miscellaneo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15">
          <cell r="X15">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t="str">
            <v/>
          </cell>
          <cell r="B11" t="str">
            <v/>
          </cell>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t="str">
            <v/>
          </cell>
          <cell r="B43" t="str">
            <v/>
          </cell>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v>0</v>
          </cell>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v>0</v>
          </cell>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v>0</v>
          </cell>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v>0</v>
          </cell>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v>0</v>
          </cell>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v>0</v>
          </cell>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v>0</v>
          </cell>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v>0</v>
          </cell>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v>0</v>
          </cell>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v>0</v>
          </cell>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v>0</v>
          </cell>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v>0</v>
          </cell>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v>0</v>
          </cell>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v>0</v>
          </cell>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v>0</v>
          </cell>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v>0</v>
          </cell>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v>0</v>
          </cell>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v>0</v>
          </cell>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v>0</v>
          </cell>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v>0</v>
          </cell>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v>0</v>
          </cell>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v>0</v>
          </cell>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v>0</v>
          </cell>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v>0</v>
          </cell>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v>0</v>
          </cell>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v>0</v>
          </cell>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v>0</v>
          </cell>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v>0</v>
          </cell>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v>0</v>
          </cell>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v>0</v>
          </cell>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v>0</v>
          </cell>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v>0</v>
          </cell>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v>0</v>
          </cell>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v>0</v>
          </cell>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v>0</v>
          </cell>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v>0</v>
          </cell>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v>0</v>
          </cell>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v>0</v>
          </cell>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v>0</v>
          </cell>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v>0</v>
          </cell>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v>0</v>
          </cell>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v>0</v>
          </cell>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v>0</v>
          </cell>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v>0</v>
          </cell>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v>0</v>
          </cell>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v>0</v>
          </cell>
        </row>
        <row r="28">
          <cell r="C28">
            <v>30530.25</v>
          </cell>
          <cell r="E28">
            <v>0</v>
          </cell>
          <cell r="G28">
            <v>30530.25</v>
          </cell>
          <cell r="I28" t="str">
            <v>784.7</v>
          </cell>
          <cell r="J28" t="str">
            <v>Epistaxis</v>
          </cell>
          <cell r="L28" t="str">
            <v>Yes</v>
          </cell>
          <cell r="N28" t="str">
            <v>Yes</v>
          </cell>
          <cell r="P28" t="str">
            <v>No</v>
          </cell>
          <cell r="R28" t="str">
            <v>N/A</v>
          </cell>
          <cell r="T28" t="str">
            <v>N/A</v>
          </cell>
          <cell r="V28">
            <v>0</v>
          </cell>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v>0</v>
          </cell>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v>0</v>
          </cell>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v>0</v>
          </cell>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v>0</v>
          </cell>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v>0</v>
          </cell>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v>0</v>
          </cell>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
          </cell>
          <cell r="C10" t="str">
            <v/>
          </cell>
          <cell r="E10" t="str">
            <v/>
          </cell>
          <cell r="G10" t="str">
            <v/>
          </cell>
          <cell r="I10" t="str">
            <v/>
          </cell>
          <cell r="K10" t="str">
            <v/>
          </cell>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t="str">
            <v/>
          </cell>
          <cell r="C35" t="str">
            <v/>
          </cell>
          <cell r="E35" t="str">
            <v/>
          </cell>
          <cell r="G35" t="str">
            <v/>
          </cell>
          <cell r="I35" t="str">
            <v/>
          </cell>
          <cell r="K35" t="str">
            <v/>
          </cell>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v>0</v>
          </cell>
        </row>
        <row r="23">
          <cell r="B23">
            <v>20050407</v>
          </cell>
          <cell r="D23" t="str">
            <v>20050131</v>
          </cell>
        </row>
        <row r="24">
          <cell r="D24">
            <v>0</v>
          </cell>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s"/>
      <sheetName val="Home"/>
      <sheetName val="Info"/>
      <sheetName val="Lookups"/>
      <sheetName val="Plan Input"/>
      <sheetName val="Assn Input"/>
      <sheetName val="Fees"/>
      <sheetName val="IBNR Adj"/>
      <sheetName val="Variable Fees"/>
      <sheetName val="Health Acct"/>
      <sheetName val="Plan Adj"/>
      <sheetName val="Finding an AV"/>
      <sheetName val="Actuarial Values &amp; COC Factors"/>
      <sheetName val="Actuarial Value Build-up"/>
      <sheetName val="Other Claim Adjustments"/>
      <sheetName val="Plan Adjustments"/>
      <sheetName val="Rx Adj"/>
      <sheetName val="Demogs (Proj)"/>
      <sheetName val="Demogs (Pd 3)"/>
      <sheetName val="Demogs (Pd 2)"/>
      <sheetName val="Demogs (Pd 1)"/>
      <sheetName val="Demog Factors"/>
      <sheetName val="Seasonality"/>
      <sheetName val="Seasonality Factors"/>
      <sheetName val="Enroll Data"/>
      <sheetName val="Enroll Summary"/>
      <sheetName val="Claim Data"/>
      <sheetName val="BCBSIL Enrollment Fix"/>
      <sheetName val="UAL Migration"/>
      <sheetName val="Enroll Proj"/>
      <sheetName val="Migration"/>
      <sheetName val="Claim Summary"/>
      <sheetName val="Lg. Claims (Pd 3)"/>
      <sheetName val="Lg. Claims (Pd 2)"/>
      <sheetName val="Lg. Claims (Pd 1)"/>
      <sheetName val="Claim Proj"/>
      <sheetName val="Incremental"/>
      <sheetName val="Rate Dev"/>
      <sheetName val="Rate Dev_2"/>
      <sheetName val="Exhibit"/>
      <sheetName val="Sheet1"/>
      <sheetName val="COBRA Rates"/>
      <sheetName val="Contrib"/>
      <sheetName val="Review Rules"/>
      <sheetName val="Review"/>
      <sheetName val="Rate Summary"/>
      <sheetName val="Accrual Waterfall"/>
      <sheetName val="Accrual Proj"/>
      <sheetName val="Cont Proj"/>
      <sheetName val="COBRA Proj"/>
      <sheetName val="FPA Mapping"/>
      <sheetName val="Import Settings"/>
      <sheetName val="Import Settings (Temp)"/>
      <sheetName val="Import Data"/>
      <sheetName val="Import Data (Temp)"/>
    </sheetNames>
    <sheetDataSet>
      <sheetData sheetId="0"/>
      <sheetData sheetId="1"/>
      <sheetData sheetId="2"/>
      <sheetData sheetId="3"/>
      <sheetData sheetId="4">
        <row r="8">
          <cell r="Y8" t="str">
            <v>Core PPO</v>
          </cell>
          <cell r="Z8" t="str">
            <v>Core EPO</v>
          </cell>
          <cell r="AA8" t="str">
            <v>Core HDHP</v>
          </cell>
          <cell r="AB8" t="str">
            <v>Traditional PPO, Aetna International Indemnity / Expats, Aetna International Traditional PPO</v>
          </cell>
          <cell r="AC8" t="str">
            <v>HMO-like Plan (Platinum EPO, Gold EPO, Silver EPO, Aetna Select)</v>
          </cell>
          <cell r="AD8" t="str">
            <v>Managed PPO (PPO 350, PPO 750, PPO 1250, UA PPO)</v>
          </cell>
          <cell r="AE8" t="str">
            <v>Broad HDHP (Healthy Advantage HSA)</v>
          </cell>
          <cell r="AF8" t="str">
            <v>Regional HMOs (Anthem CO HMO, BCBS IL HMO)</v>
          </cell>
          <cell r="AG8" t="str">
            <v>Bronze EPO</v>
          </cell>
        </row>
        <row r="9">
          <cell r="Y9" t="str">
            <v>All Med+Rx</v>
          </cell>
          <cell r="Z9" t="str">
            <v/>
          </cell>
          <cell r="AA9" t="str">
            <v/>
          </cell>
          <cell r="AB9" t="str">
            <v/>
          </cell>
          <cell r="AC9" t="str">
            <v/>
          </cell>
          <cell r="AD9" t="str">
            <v/>
          </cell>
          <cell r="AE9" t="str">
            <v/>
          </cell>
          <cell r="AF9" t="str">
            <v/>
          </cell>
          <cell r="AG9" t="str">
            <v/>
          </cell>
          <cell r="AH9" t="str">
            <v/>
          </cell>
        </row>
        <row r="55">
          <cell r="B55" t="str">
            <v>EE Only</v>
          </cell>
        </row>
        <row r="56">
          <cell r="B56" t="str">
            <v>EE+Spouse</v>
          </cell>
        </row>
        <row r="57">
          <cell r="B57" t="str">
            <v>EE+Child(ren)</v>
          </cell>
        </row>
        <row r="58">
          <cell r="B58" t="str">
            <v>EE+Family</v>
          </cell>
        </row>
        <row r="59">
          <cell r="B59" t="str">
            <v/>
          </cell>
        </row>
        <row r="60">
          <cell r="B60" t="str">
            <v/>
          </cell>
        </row>
      </sheetData>
      <sheetData sheetId="5"/>
      <sheetData sheetId="6"/>
      <sheetData sheetId="7">
        <row r="24">
          <cell r="L24">
            <v>71942199.833999962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69">
          <cell r="C69">
            <v>868</v>
          </cell>
        </row>
      </sheetData>
      <sheetData sheetId="25"/>
      <sheetData sheetId="26">
        <row r="89">
          <cell r="D89">
            <v>2905983.8699999992</v>
          </cell>
        </row>
      </sheetData>
      <sheetData sheetId="27"/>
      <sheetData sheetId="28"/>
      <sheetData sheetId="29"/>
      <sheetData sheetId="30"/>
      <sheetData sheetId="31"/>
      <sheetData sheetId="32"/>
      <sheetData sheetId="33"/>
      <sheetData sheetId="34"/>
      <sheetData sheetId="35">
        <row r="46">
          <cell r="AU46">
            <v>0.95123998906305307</v>
          </cell>
        </row>
      </sheetData>
      <sheetData sheetId="36"/>
      <sheetData sheetId="37">
        <row r="35">
          <cell r="AA35">
            <v>32.681721209689819</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8">
          <cell r="B18" t="str">
            <v>Plan Type</v>
          </cell>
          <cell r="C18" t="str">
            <v>Funding Arrangement</v>
          </cell>
          <cell r="D18" t="str">
            <v>Plan Status</v>
          </cell>
          <cell r="E18" t="str">
            <v>Renewal Start Month</v>
          </cell>
          <cell r="F18" t="str">
            <v>Plan Name</v>
          </cell>
        </row>
      </sheetData>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sheetName val="Weekly"/>
      <sheetName val="Comments"/>
      <sheetName val="R12 Load Data Issues"/>
      <sheetName val="R12 Load Data"/>
      <sheetName val="Parameters"/>
    </sheetNames>
    <sheetDataSet>
      <sheetData sheetId="0"/>
      <sheetData sheetId="1">
        <row r="1">
          <cell r="A1" t="str">
            <v>Nickname
(must be unique)</v>
          </cell>
        </row>
        <row r="2">
          <cell r="A2" t="str">
            <v>AARP Captive</v>
          </cell>
        </row>
        <row r="3">
          <cell r="A3" t="str">
            <v>Advocate</v>
          </cell>
        </row>
        <row r="4">
          <cell r="A4" t="str">
            <v>AHP</v>
          </cell>
        </row>
        <row r="5">
          <cell r="A5" t="str">
            <v>Allstate Data Warehouse RFP</v>
          </cell>
        </row>
        <row r="6">
          <cell r="A6" t="str">
            <v>Allstate Financial</v>
          </cell>
        </row>
        <row r="7">
          <cell r="A7" t="str">
            <v>Allstate HMO</v>
          </cell>
        </row>
        <row r="8">
          <cell r="A8" t="str">
            <v>Allstate IBNR</v>
          </cell>
        </row>
        <row r="9">
          <cell r="A9" t="str">
            <v>Allstate Medical RFP</v>
          </cell>
        </row>
        <row r="10">
          <cell r="A10" t="str">
            <v>Allstate Navigator RFP</v>
          </cell>
        </row>
        <row r="11">
          <cell r="A11" t="str">
            <v>Allstate NDT Testing</v>
          </cell>
        </row>
        <row r="12">
          <cell r="A12" t="str">
            <v>Allstate Non-Billable</v>
          </cell>
        </row>
        <row r="13">
          <cell r="A13" t="str">
            <v>Allstate OpCo</v>
          </cell>
        </row>
        <row r="14">
          <cell r="A14" t="str">
            <v>Allstate OPEB Analysis</v>
          </cell>
        </row>
        <row r="15">
          <cell r="A15" t="str">
            <v>Allstate Pricing</v>
          </cell>
        </row>
        <row r="16">
          <cell r="A16" t="str">
            <v>Allstate SF</v>
          </cell>
        </row>
        <row r="17">
          <cell r="A17" t="str">
            <v>Allstate Strategy</v>
          </cell>
        </row>
        <row r="18">
          <cell r="A18" t="str">
            <v>Allstate Vendor Management</v>
          </cell>
        </row>
        <row r="19">
          <cell r="A19" t="str">
            <v>Quantum Implementation</v>
          </cell>
        </row>
        <row r="20">
          <cell r="A20" t="str">
            <v>AUL Valuation</v>
          </cell>
        </row>
        <row r="21">
          <cell r="A21" t="str">
            <v>Ardagh</v>
          </cell>
        </row>
        <row r="22">
          <cell r="A22" t="str">
            <v>Beaumont</v>
          </cell>
        </row>
        <row r="23">
          <cell r="A23" t="str">
            <v>BMO</v>
          </cell>
        </row>
        <row r="24">
          <cell r="A24" t="str">
            <v>BMO Ad Hoc</v>
          </cell>
        </row>
        <row r="25">
          <cell r="A25" t="str">
            <v>BMO Affordability</v>
          </cell>
        </row>
        <row r="26">
          <cell r="A26" t="str">
            <v>Bosch</v>
          </cell>
        </row>
        <row r="27">
          <cell r="A27" t="str">
            <v>Exam</v>
          </cell>
        </row>
        <row r="28">
          <cell r="A28" t="str">
            <v>General Admin</v>
          </cell>
        </row>
        <row r="29">
          <cell r="A29" t="str">
            <v>Interview</v>
          </cell>
        </row>
        <row r="30">
          <cell r="A30" t="str">
            <v>New Business</v>
          </cell>
        </row>
        <row r="31">
          <cell r="A31" t="str">
            <v>Professional Development</v>
          </cell>
        </row>
        <row r="32">
          <cell r="A32" t="str">
            <v>Study Time</v>
          </cell>
        </row>
        <row r="33">
          <cell r="A33" t="str">
            <v>Training</v>
          </cell>
        </row>
        <row r="34">
          <cell r="A34" t="str">
            <v>CNA</v>
          </cell>
        </row>
        <row r="35">
          <cell r="A35" t="str">
            <v>CNA Advocacy RFP</v>
          </cell>
        </row>
        <row r="36">
          <cell r="A36" t="str">
            <v>CNA EAP RFP</v>
          </cell>
        </row>
        <row r="37">
          <cell r="A37" t="str">
            <v>CNA IWB</v>
          </cell>
        </row>
        <row r="38">
          <cell r="A38" t="str">
            <v>CNA Non-Billable</v>
          </cell>
        </row>
        <row r="39">
          <cell r="A39" t="str">
            <v>CNA Wellness RFP</v>
          </cell>
        </row>
        <row r="40">
          <cell r="A40" t="str">
            <v>Cooper Standard</v>
          </cell>
        </row>
        <row r="41">
          <cell r="A41" t="str">
            <v>Covenant Captive</v>
          </cell>
        </row>
        <row r="42">
          <cell r="A42" t="str">
            <v>CSX Captive</v>
          </cell>
        </row>
        <row r="43">
          <cell r="A43" t="str">
            <v>Dispatch Retiree Valuation</v>
          </cell>
        </row>
        <row r="44">
          <cell r="A44" t="str">
            <v>Exelon</v>
          </cell>
        </row>
        <row r="45">
          <cell r="A45" t="str">
            <v>FBS Data Collection</v>
          </cell>
        </row>
        <row r="46">
          <cell r="A46" t="str">
            <v>FBS Office Coordinator</v>
          </cell>
        </row>
        <row r="47">
          <cell r="A47" t="str">
            <v>Ferrara</v>
          </cell>
        </row>
        <row r="48">
          <cell r="A48" t="str">
            <v>Ford LTD</v>
          </cell>
        </row>
        <row r="49">
          <cell r="A49" t="str">
            <v>Ford PCC Development</v>
          </cell>
        </row>
        <row r="50">
          <cell r="A50" t="str">
            <v>Ford Retirement Stuff</v>
          </cell>
        </row>
        <row r="51">
          <cell r="A51" t="str">
            <v>GE Appliances</v>
          </cell>
        </row>
        <row r="52">
          <cell r="A52" t="str">
            <v>GE Healthcare Plan Design</v>
          </cell>
        </row>
        <row r="53">
          <cell r="A53" t="str">
            <v>Genuine Parts</v>
          </cell>
        </row>
        <row r="54">
          <cell r="A54" t="str">
            <v>HealthMAPS - Aggregate SL</v>
          </cell>
        </row>
        <row r="55">
          <cell r="A55" t="str">
            <v>HealthMAPS - Medical</v>
          </cell>
        </row>
        <row r="56">
          <cell r="A56" t="str">
            <v>HealthMAPS - Rx</v>
          </cell>
        </row>
        <row r="57">
          <cell r="A57" t="str">
            <v>HealthMAPS - Specific SL</v>
          </cell>
        </row>
        <row r="58">
          <cell r="A58" t="str">
            <v>HealthMAPS Admin</v>
          </cell>
        </row>
        <row r="59">
          <cell r="A59" t="str">
            <v>Henry Ford</v>
          </cell>
        </row>
        <row r="60">
          <cell r="A60" t="str">
            <v>Captive Tool Development</v>
          </cell>
        </row>
        <row r="61">
          <cell r="A61" t="str">
            <v>Emblem</v>
          </cell>
        </row>
        <row r="62">
          <cell r="A62" t="str">
            <v>Model Enhancements</v>
          </cell>
        </row>
        <row r="63">
          <cell r="A63" t="str">
            <v>IDEAL</v>
          </cell>
        </row>
        <row r="64">
          <cell r="A64" t="str">
            <v>International Paper</v>
          </cell>
        </row>
        <row r="65">
          <cell r="A65" t="str">
            <v>Kellogg Retiree Rates</v>
          </cell>
        </row>
        <row r="66">
          <cell r="A66" t="str">
            <v>Kellogg Retirement</v>
          </cell>
        </row>
        <row r="67">
          <cell r="A67" t="str">
            <v>Kraft Chargebacks</v>
          </cell>
        </row>
        <row r="68">
          <cell r="A68" t="str">
            <v>Kraft Heinz OneExchange</v>
          </cell>
        </row>
        <row r="69">
          <cell r="A69" t="str">
            <v>LifeBridge</v>
          </cell>
        </row>
        <row r="70">
          <cell r="A70" t="str">
            <v>LL Bean</v>
          </cell>
        </row>
        <row r="71">
          <cell r="A71" t="str">
            <v>McDonald's Eligibility Audit</v>
          </cell>
        </row>
        <row r="72">
          <cell r="A72" t="str">
            <v>McDonald's Licensee Rate Sheet</v>
          </cell>
        </row>
        <row r="73">
          <cell r="A73" t="str">
            <v>Mondelex Union Strategy</v>
          </cell>
        </row>
        <row r="74">
          <cell r="A74" t="str">
            <v>Mondelez Financial</v>
          </cell>
        </row>
        <row r="75">
          <cell r="A75" t="str">
            <v>Morton Salt</v>
          </cell>
        </row>
        <row r="76">
          <cell r="A76" t="str">
            <v>Navistar</v>
          </cell>
        </row>
        <row r="77">
          <cell r="A77" t="str">
            <v>Nemours</v>
          </cell>
        </row>
        <row r="78">
          <cell r="A78" t="str">
            <v>Nielsen</v>
          </cell>
        </row>
        <row r="79">
          <cell r="A79" t="str">
            <v>Northern Trust 1XA</v>
          </cell>
        </row>
        <row r="80">
          <cell r="A80" t="str">
            <v>Northern Trust Retiree Pricing</v>
          </cell>
        </row>
        <row r="81">
          <cell r="A81" t="str">
            <v>Northwestern Ad Hoc</v>
          </cell>
        </row>
        <row r="82">
          <cell r="A82" t="str">
            <v>Northwestern Data Analytics</v>
          </cell>
        </row>
        <row r="83">
          <cell r="A83" t="str">
            <v>Northwestern Financial</v>
          </cell>
        </row>
        <row r="84">
          <cell r="A84" t="str">
            <v>Northwestern Non-Billable</v>
          </cell>
        </row>
        <row r="85">
          <cell r="A85" t="str">
            <v>Northwestern Out of Scope</v>
          </cell>
        </row>
        <row r="86">
          <cell r="A86" t="str">
            <v>Northwestern RFP</v>
          </cell>
        </row>
        <row r="87">
          <cell r="A87" t="str">
            <v>Northwestern Stop Loss</v>
          </cell>
        </row>
        <row r="88">
          <cell r="A88" t="str">
            <v>Northwestern Strategy</v>
          </cell>
        </row>
        <row r="89">
          <cell r="A89" t="str">
            <v>Northwestern VB/Billing</v>
          </cell>
        </row>
        <row r="90">
          <cell r="A90" t="str">
            <v>Northwestern Vendor Management</v>
          </cell>
        </row>
        <row r="91">
          <cell r="A91" t="str">
            <v>Palos Integration</v>
          </cell>
        </row>
        <row r="92">
          <cell r="A92" t="str">
            <v>Northwestern New Business</v>
          </cell>
        </row>
        <row r="93">
          <cell r="A93" t="str">
            <v>NOVA</v>
          </cell>
        </row>
        <row r="94">
          <cell r="A94" t="str">
            <v>PAE</v>
          </cell>
        </row>
        <row r="95">
          <cell r="A95" t="str">
            <v>Prologis Captive</v>
          </cell>
        </row>
        <row r="96">
          <cell r="A96" t="str">
            <v>Reyes</v>
          </cell>
        </row>
        <row r="97">
          <cell r="A97" t="str">
            <v>SCL Health</v>
          </cell>
        </row>
        <row r="98">
          <cell r="A98" t="str">
            <v>WTW Model Building</v>
          </cell>
        </row>
        <row r="99">
          <cell r="A99" t="str">
            <v>Sensia</v>
          </cell>
        </row>
        <row r="100">
          <cell r="A100" t="str">
            <v>TeamHealth</v>
          </cell>
        </row>
        <row r="101">
          <cell r="A101" t="str">
            <v>DRiV Financial</v>
          </cell>
        </row>
        <row r="102">
          <cell r="A102" t="str">
            <v>DRiV Project Management</v>
          </cell>
        </row>
        <row r="103">
          <cell r="A103" t="str">
            <v>DRiV Strategy</v>
          </cell>
        </row>
        <row r="104">
          <cell r="A104" t="str">
            <v>DRiV Union Support</v>
          </cell>
        </row>
        <row r="105">
          <cell r="A105" t="str">
            <v>DRiV Vendor Management</v>
          </cell>
        </row>
        <row r="106">
          <cell r="A106" t="str">
            <v>OOS</v>
          </cell>
        </row>
        <row r="107">
          <cell r="A107" t="str">
            <v>Tenneco Financial</v>
          </cell>
        </row>
        <row r="108">
          <cell r="A108" t="str">
            <v>Tenneco Project Management</v>
          </cell>
        </row>
        <row r="109">
          <cell r="A109" t="str">
            <v>Tenneco Strategy</v>
          </cell>
        </row>
        <row r="110">
          <cell r="A110" t="str">
            <v>Tenneco Union Support</v>
          </cell>
        </row>
        <row r="111">
          <cell r="A111" t="str">
            <v>Tenneco Vendor Management</v>
          </cell>
        </row>
        <row r="112">
          <cell r="A112" t="str">
            <v>zFederal Mogul Retiree Work</v>
          </cell>
        </row>
        <row r="113">
          <cell r="A113" t="str">
            <v>The Andersons</v>
          </cell>
        </row>
        <row r="114">
          <cell r="A114" t="str">
            <v>TIAA</v>
          </cell>
        </row>
        <row r="115">
          <cell r="A115" t="str">
            <v>Trinity Health</v>
          </cell>
        </row>
        <row r="116">
          <cell r="A116" t="str">
            <v>True Value Financial</v>
          </cell>
        </row>
        <row r="117">
          <cell r="A117" t="str">
            <v>Trustmark</v>
          </cell>
        </row>
        <row r="118">
          <cell r="A118" t="str">
            <v>TTX</v>
          </cell>
        </row>
        <row r="119">
          <cell r="A119" t="str">
            <v>TTX Claims Audit</v>
          </cell>
        </row>
        <row r="120">
          <cell r="A120" t="str">
            <v>TTX Implementation</v>
          </cell>
        </row>
        <row r="121">
          <cell r="A121" t="str">
            <v>TTX L&amp;D RFP</v>
          </cell>
        </row>
        <row r="122">
          <cell r="A122" t="str">
            <v>TTX Non-Billable</v>
          </cell>
        </row>
        <row r="123">
          <cell r="A123" t="str">
            <v>TTX Onsite</v>
          </cell>
        </row>
        <row r="124">
          <cell r="A124" t="str">
            <v>TTX OOS</v>
          </cell>
        </row>
        <row r="125">
          <cell r="A125" t="str">
            <v>TTX Retiree Valuation</v>
          </cell>
        </row>
        <row r="126">
          <cell r="A126" t="str">
            <v>TTX SPD Wrap</v>
          </cell>
        </row>
        <row r="127">
          <cell r="A127" t="str">
            <v>TTX Testing</v>
          </cell>
        </row>
        <row r="128">
          <cell r="A128" t="str">
            <v>U Chicago UCHP Benchmarking</v>
          </cell>
        </row>
        <row r="129">
          <cell r="A129" t="str">
            <v>UCHP Pricing</v>
          </cell>
        </row>
        <row r="130">
          <cell r="A130" t="str">
            <v>Unilever</v>
          </cell>
        </row>
        <row r="131">
          <cell r="A131" t="str">
            <v>United ALPA</v>
          </cell>
        </row>
        <row r="132">
          <cell r="A132" t="str">
            <v>United COE RFP</v>
          </cell>
        </row>
        <row r="133">
          <cell r="A133" t="str">
            <v>United Medical RFP</v>
          </cell>
        </row>
        <row r="134">
          <cell r="A134" t="str">
            <v>United MSK Strategy</v>
          </cell>
        </row>
        <row r="135">
          <cell r="A135" t="str">
            <v>United Plan Renewals</v>
          </cell>
        </row>
        <row r="136">
          <cell r="A136" t="str">
            <v>United Pricing</v>
          </cell>
        </row>
        <row r="137">
          <cell r="A137" t="str">
            <v>United Pricing (old)</v>
          </cell>
        </row>
        <row r="138">
          <cell r="A138" t="str">
            <v>United Strategy</v>
          </cell>
        </row>
        <row r="139">
          <cell r="A139" t="str">
            <v>United Vision RFP</v>
          </cell>
        </row>
        <row r="140">
          <cell r="A140" t="str">
            <v>US - Bereavement</v>
          </cell>
        </row>
        <row r="141">
          <cell r="A141" t="str">
            <v>US - Holiday</v>
          </cell>
        </row>
        <row r="142">
          <cell r="A142" t="str">
            <v>US - Jury Duty</v>
          </cell>
        </row>
        <row r="143">
          <cell r="A143" t="str">
            <v>US - Parental Leave</v>
          </cell>
        </row>
        <row r="144">
          <cell r="A144" t="str">
            <v>US - PTO</v>
          </cell>
        </row>
        <row r="145">
          <cell r="A145" t="str">
            <v>US - STD</v>
          </cell>
        </row>
        <row r="146">
          <cell r="A146" t="str">
            <v>US - Study Absence</v>
          </cell>
        </row>
        <row r="147">
          <cell r="A147" t="str">
            <v>US - Unpaid Absence</v>
          </cell>
        </row>
        <row r="148">
          <cell r="A148" t="str">
            <v>US - Volunteer Day</v>
          </cell>
        </row>
        <row r="149">
          <cell r="A149" t="str">
            <v>Utica</v>
          </cell>
        </row>
        <row r="150">
          <cell r="A150" t="str">
            <v>Vanguard Captive</v>
          </cell>
        </row>
        <row r="151">
          <cell r="A151" t="str">
            <v>Veolia</v>
          </cell>
        </row>
        <row r="152">
          <cell r="A152" t="str">
            <v>YFAI</v>
          </cell>
        </row>
        <row r="153">
          <cell r="A153" t="str">
            <v>ZF</v>
          </cell>
        </row>
        <row r="154">
          <cell r="A154" t="str">
            <v>Zimmer</v>
          </cell>
        </row>
        <row r="155">
          <cell r="A155" t="str">
            <v>Federal Mogul Contracting</v>
          </cell>
        </row>
        <row r="156">
          <cell r="A156" t="str">
            <v>Tenneco Contracting</v>
          </cell>
        </row>
        <row r="157">
          <cell r="A157" t="str">
            <v>Tenneco Internal Meeting</v>
          </cell>
        </row>
        <row r="158">
          <cell r="A158" t="str">
            <v>Tenneco Non-Billable</v>
          </cell>
        </row>
        <row r="159">
          <cell r="A159" t="str">
            <v>Tenneco Rates</v>
          </cell>
        </row>
        <row r="160">
          <cell r="A160" t="str">
            <v>Tenneco/FM Harmonization</v>
          </cell>
        </row>
      </sheetData>
      <sheetData sheetId="2"/>
      <sheetData sheetId="3"/>
      <sheetData sheetId="4"/>
      <sheetData sheetId="5">
        <row r="1">
          <cell r="B1">
            <v>44339</v>
          </cell>
        </row>
        <row r="3">
          <cell r="B3">
            <v>44339</v>
          </cell>
        </row>
        <row r="4">
          <cell r="B4">
            <v>44345</v>
          </cell>
        </row>
        <row r="6">
          <cell r="B6">
            <v>44339</v>
          </cell>
        </row>
        <row r="7">
          <cell r="B7">
            <v>44345</v>
          </cell>
        </row>
        <row r="13">
          <cell r="B13">
            <v>15</v>
          </cell>
        </row>
        <row r="25">
          <cell r="B25" t="b">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 - Underwriting"/>
      <sheetName val="Input - Fees &amp; Rates"/>
      <sheetName val="Input - Relative Values"/>
      <sheetName val="Input - Adjustments"/>
      <sheetName val="Input - Claims &amp; Enroll Data"/>
      <sheetName val="Input - Experience Enroll"/>
      <sheetName val="Input - Previous Rates"/>
      <sheetName val="Internal - True Up Impact"/>
      <sheetName val="Calculation - Combined"/>
      <sheetName val="Calculation - Medical"/>
      <sheetName val="Calculation - Prescription Drug"/>
      <sheetName val="Calculation - Behavioral Health"/>
      <sheetName val="Calculation - Dental"/>
      <sheetName val="Calculation - Experience"/>
      <sheetName val="Calculation - Experience (D)"/>
      <sheetName val="Calculation - Composite Rates"/>
      <sheetName val="Exhibit - Budget Rates"/>
      <sheetName val="Exhibit - Contribution Rates"/>
      <sheetName val="Exhibit - Contribution Dev't"/>
      <sheetName val="Exhibit - 80-20 Summary"/>
      <sheetName val="Exhibit - 80-20 Detail"/>
      <sheetName val="Exhibit - Experience True-Up"/>
      <sheetName val="Exhibit - Experience True-Up(D)"/>
      <sheetName val="Internal - Contrib Devt"/>
      <sheetName val="Internal - Medical Migration"/>
      <sheetName val="Internal - Dental Migration"/>
      <sheetName val="Internal - Checklist"/>
      <sheetName val="HRO-Active (Medical)"/>
      <sheetName val="HRO-Active (Dental)"/>
      <sheetName val="HRO-Surcharge (Pre-Medicare)"/>
      <sheetName val="HRO-Pr65 (Total Premium)"/>
      <sheetName val="HRO-Pr65 (sCO Pre-4.1.05)"/>
      <sheetName val="HRO-Pr65 (sCO Post-4.1.05)"/>
      <sheetName val="HRO-Pr65 (sUA Pr03 200-1)"/>
      <sheetName val="HRO-Pr65 (sUA Pr03 202-3)"/>
      <sheetName val="HRO-Pr65 (sUA Pr03 204-6 60%)"/>
      <sheetName val="HRO-Pr65 (sUA Pr03 204-6 50%)"/>
      <sheetName val="HRO-Pr65 (sUA Pr03 204-6 40%)"/>
      <sheetName val="HRO-Pr65 (sUA Pr03 204-6 30%)"/>
      <sheetName val="HRO-Pr65 (sUA Pr03 204-6 20%)"/>
      <sheetName val="HRO-Pr65 (sUA 03-12 207 80%)"/>
      <sheetName val="HRO-Pr65 (sUA 03-12 207 60%)"/>
      <sheetName val="HRO-Pr65 (sUA 03-12 207 40%)"/>
      <sheetName val="HRO-Pr65 (Po12 208 80%)"/>
      <sheetName val="HRO-Pr65 (Po12 208 60%)"/>
      <sheetName val="HRO-Pr65 (Po12 208 40%)"/>
    </sheetNames>
    <sheetDataSet>
      <sheetData sheetId="0">
        <row r="3">
          <cell r="C3" t="str">
            <v>2021 United Airlines ALPA Active and Pre-65 Retiree Pricing</v>
          </cell>
        </row>
      </sheetData>
      <sheetData sheetId="1">
        <row r="10">
          <cell r="H10" t="str">
            <v>Final</v>
          </cell>
        </row>
        <row r="11">
          <cell r="H11">
            <v>44197</v>
          </cell>
        </row>
        <row r="56">
          <cell r="J56">
            <v>1</v>
          </cell>
        </row>
        <row r="57">
          <cell r="J57">
            <v>2.25</v>
          </cell>
        </row>
        <row r="58">
          <cell r="J58">
            <v>1.75</v>
          </cell>
        </row>
        <row r="59">
          <cell r="J59">
            <v>3</v>
          </cell>
        </row>
        <row r="63">
          <cell r="K63">
            <v>1.6371004221954162</v>
          </cell>
        </row>
      </sheetData>
      <sheetData sheetId="2">
        <row r="12">
          <cell r="J12">
            <v>25.59</v>
          </cell>
        </row>
      </sheetData>
      <sheetData sheetId="3">
        <row r="127">
          <cell r="Q127">
            <v>0.54659237057292931</v>
          </cell>
        </row>
      </sheetData>
      <sheetData sheetId="4">
        <row r="21">
          <cell r="H21">
            <v>0.97347750000000011</v>
          </cell>
        </row>
      </sheetData>
      <sheetData sheetId="5"/>
      <sheetData sheetId="6">
        <row r="12">
          <cell r="F12">
            <v>14400</v>
          </cell>
        </row>
      </sheetData>
      <sheetData sheetId="7"/>
      <sheetData sheetId="8"/>
      <sheetData sheetId="9">
        <row r="11">
          <cell r="N11">
            <v>80445</v>
          </cell>
        </row>
      </sheetData>
      <sheetData sheetId="10"/>
      <sheetData sheetId="11"/>
      <sheetData sheetId="12"/>
      <sheetData sheetId="13"/>
      <sheetData sheetId="14">
        <row r="11">
          <cell r="K11" t="str">
            <v>EE Only</v>
          </cell>
        </row>
      </sheetData>
      <sheetData sheetId="15"/>
      <sheetData sheetId="16"/>
      <sheetData sheetId="17"/>
      <sheetData sheetId="18"/>
      <sheetData sheetId="19"/>
      <sheetData sheetId="20"/>
      <sheetData sheetId="21"/>
      <sheetData sheetId="22">
        <row r="17">
          <cell r="G17">
            <v>997781.91266906296</v>
          </cell>
        </row>
      </sheetData>
      <sheetData sheetId="23"/>
      <sheetData sheetId="24">
        <row r="15">
          <cell r="Q15" t="str">
            <v>EE Only</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 - Underwriting"/>
      <sheetName val="Input - Fees &amp; Rates"/>
      <sheetName val="Input - Relative Values"/>
      <sheetName val="Input - Adjustments"/>
      <sheetName val="Input - Claims &amp; Enroll Data"/>
      <sheetName val="Input - Experience Enroll"/>
      <sheetName val="Input - Previous Rates"/>
      <sheetName val="Calculation - Combined"/>
      <sheetName val="Calculation - Medical"/>
      <sheetName val="Calculation - Prescription Drug"/>
      <sheetName val="Calculation - Behavioral Health"/>
      <sheetName val="Calculation - Dental"/>
      <sheetName val="Calculation - Experience"/>
      <sheetName val="Calculation - Composite Rates"/>
      <sheetName val="Exhibit - Budget Rates"/>
      <sheetName val="Exhibit - Contribution Rates"/>
      <sheetName val="Exhibit - Contribution Dev't"/>
      <sheetName val="Exhibit - 80-20 Summary"/>
      <sheetName val="Exhibit - 80-20 Detail"/>
      <sheetName val="Exhibit - Experience True-Up"/>
    </sheetNames>
    <sheetDataSet>
      <sheetData sheetId="0"/>
      <sheetData sheetId="1"/>
      <sheetData sheetId="2"/>
      <sheetData sheetId="3">
        <row r="114">
          <cell r="AC114">
            <v>3921</v>
          </cell>
          <cell r="AD114">
            <v>0</v>
          </cell>
          <cell r="AE114" t="str">
            <v>N/A</v>
          </cell>
          <cell r="AF114" t="str">
            <v>N/A</v>
          </cell>
        </row>
        <row r="115">
          <cell r="AC115">
            <v>3931</v>
          </cell>
          <cell r="AD115">
            <v>0</v>
          </cell>
          <cell r="AE115" t="str">
            <v>N/A</v>
          </cell>
          <cell r="AF115" t="str">
            <v>N/A</v>
          </cell>
        </row>
        <row r="116">
          <cell r="AC116">
            <v>3950</v>
          </cell>
          <cell r="AD116">
            <v>0</v>
          </cell>
          <cell r="AE116" t="str">
            <v>N/A</v>
          </cell>
          <cell r="AF116" t="str">
            <v>N/A</v>
          </cell>
        </row>
        <row r="117">
          <cell r="AC117">
            <v>3861</v>
          </cell>
          <cell r="AD117">
            <v>0</v>
          </cell>
          <cell r="AE117" t="str">
            <v>N/A</v>
          </cell>
          <cell r="AF117" t="str">
            <v>N/A</v>
          </cell>
        </row>
        <row r="118">
          <cell r="AC118">
            <v>3871</v>
          </cell>
          <cell r="AD118">
            <v>0</v>
          </cell>
          <cell r="AE118" t="str">
            <v>N/A</v>
          </cell>
          <cell r="AF118" t="str">
            <v>N/A</v>
          </cell>
        </row>
        <row r="119">
          <cell r="AC119">
            <v>3881</v>
          </cell>
          <cell r="AD119">
            <v>0</v>
          </cell>
          <cell r="AE119" t="str">
            <v>N/A</v>
          </cell>
          <cell r="AF119" t="str">
            <v>N/A</v>
          </cell>
        </row>
        <row r="120">
          <cell r="AC120">
            <v>3891</v>
          </cell>
          <cell r="AD120">
            <v>0</v>
          </cell>
          <cell r="AE120" t="str">
            <v>N/A</v>
          </cell>
          <cell r="AF120" t="str">
            <v>N/A</v>
          </cell>
        </row>
        <row r="121">
          <cell r="AC121">
            <v>3901</v>
          </cell>
          <cell r="AD121">
            <v>0</v>
          </cell>
          <cell r="AE121" t="str">
            <v>N/A</v>
          </cell>
          <cell r="AF121" t="str">
            <v>N/A</v>
          </cell>
        </row>
        <row r="122">
          <cell r="AC122">
            <v>3911</v>
          </cell>
          <cell r="AD122">
            <v>0</v>
          </cell>
          <cell r="AE122" t="str">
            <v>N/A</v>
          </cell>
          <cell r="AF122" t="str">
            <v>N/A</v>
          </cell>
        </row>
        <row r="123">
          <cell r="AC123">
            <v>3943</v>
          </cell>
          <cell r="AD123">
            <v>0</v>
          </cell>
          <cell r="AE123" t="str">
            <v>N/A</v>
          </cell>
          <cell r="AF123" t="str">
            <v>N/A</v>
          </cell>
        </row>
        <row r="124">
          <cell r="AC124">
            <v>3946</v>
          </cell>
          <cell r="AD124">
            <v>0</v>
          </cell>
          <cell r="AE124" t="str">
            <v>N/A</v>
          </cell>
          <cell r="AF124" t="str">
            <v>N/A</v>
          </cell>
        </row>
        <row r="125">
          <cell r="AC125">
            <v>3947</v>
          </cell>
          <cell r="AD125">
            <v>0</v>
          </cell>
          <cell r="AE125" t="str">
            <v>N/A</v>
          </cell>
          <cell r="AF125" t="str">
            <v>N/A</v>
          </cell>
        </row>
        <row r="126">
          <cell r="AC126">
            <v>3948</v>
          </cell>
          <cell r="AD126">
            <v>0</v>
          </cell>
          <cell r="AE126" t="str">
            <v>N/A</v>
          </cell>
          <cell r="AF126" t="str">
            <v>N/A</v>
          </cell>
        </row>
        <row r="127">
          <cell r="AC127">
            <v>3960</v>
          </cell>
          <cell r="AD127">
            <v>6515</v>
          </cell>
          <cell r="AE127">
            <v>0.54659237057292931</v>
          </cell>
          <cell r="AF127">
            <v>0.54659237057292931</v>
          </cell>
        </row>
        <row r="128">
          <cell r="AC128">
            <v>3975</v>
          </cell>
          <cell r="AD128">
            <v>0</v>
          </cell>
          <cell r="AE128">
            <v>0.54659237057292931</v>
          </cell>
          <cell r="AF128">
            <v>0.54659237057292931</v>
          </cell>
        </row>
        <row r="129">
          <cell r="AC129">
            <v>3970</v>
          </cell>
          <cell r="AD129">
            <v>34265</v>
          </cell>
          <cell r="AE129">
            <v>0.95277579933401491</v>
          </cell>
          <cell r="AF129">
            <v>0.95277579933401491</v>
          </cell>
        </row>
        <row r="130">
          <cell r="AC130">
            <v>3985</v>
          </cell>
          <cell r="AD130">
            <v>0</v>
          </cell>
          <cell r="AE130">
            <v>0.95277579933401491</v>
          </cell>
          <cell r="AF130">
            <v>0.95277579933401491</v>
          </cell>
        </row>
        <row r="131">
          <cell r="AC131">
            <v>3980</v>
          </cell>
          <cell r="AD131">
            <v>23819</v>
          </cell>
          <cell r="AE131">
            <v>1</v>
          </cell>
          <cell r="AF131">
            <v>1</v>
          </cell>
        </row>
        <row r="132">
          <cell r="AC132">
            <v>3990</v>
          </cell>
          <cell r="AD132">
            <v>0</v>
          </cell>
          <cell r="AE132">
            <v>1</v>
          </cell>
          <cell r="AF132">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65"/>
  <sheetViews>
    <sheetView showGridLines="0" tabSelected="1" zoomScaleNormal="100" workbookViewId="0"/>
  </sheetViews>
  <sheetFormatPr defaultColWidth="0" defaultRowHeight="0" customHeight="1" zeroHeight="1" x14ac:dyDescent="0.2"/>
  <cols>
    <col min="1" max="1" width="2.83203125" customWidth="1"/>
    <col min="2" max="5" width="1.83203125" customWidth="1"/>
    <col min="6" max="6" width="12.83203125" customWidth="1"/>
    <col min="7" max="7" width="1.83203125" customWidth="1"/>
    <col min="8" max="8" width="16.83203125" customWidth="1"/>
    <col min="9" max="9" width="1.83203125" customWidth="1"/>
    <col min="10" max="12" width="16.83203125" customWidth="1"/>
    <col min="13" max="13" width="1.83203125" customWidth="1"/>
    <col min="14" max="20" width="16.83203125" customWidth="1"/>
    <col min="21" max="21" width="1.83203125" customWidth="1"/>
    <col min="22" max="22" width="16.83203125" customWidth="1"/>
    <col min="23" max="23" width="1.83203125" customWidth="1"/>
    <col min="24" max="30" width="16.83203125" customWidth="1"/>
    <col min="31" max="31" width="1.83203125" customWidth="1"/>
    <col min="32" max="32" width="2.83203125" customWidth="1"/>
    <col min="33" max="16384" width="9.33203125" hidden="1"/>
  </cols>
  <sheetData>
    <row r="1" spans="1:32" ht="12.75"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row>
    <row r="2" spans="1:32" ht="12.75" x14ac:dyDescent="0.2">
      <c r="A2" s="7"/>
      <c r="AF2" s="7"/>
    </row>
    <row r="3" spans="1:32" ht="20.25" x14ac:dyDescent="0.3">
      <c r="A3" s="7"/>
      <c r="C3" s="27" t="s">
        <v>322</v>
      </c>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7"/>
    </row>
    <row r="4" spans="1:32" ht="12.75" x14ac:dyDescent="0.2">
      <c r="A4" s="7"/>
      <c r="AF4" s="7"/>
    </row>
    <row r="5" spans="1:32" ht="18.75" thickBot="1" x14ac:dyDescent="0.3">
      <c r="A5" s="7"/>
      <c r="D5" s="26" t="s">
        <v>56</v>
      </c>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7"/>
    </row>
    <row r="6" spans="1:32" ht="13.5" thickTop="1" x14ac:dyDescent="0.2">
      <c r="A6" s="7"/>
      <c r="L6" s="25"/>
      <c r="AF6" s="7"/>
    </row>
    <row r="7" spans="1:32" ht="12.75" x14ac:dyDescent="0.2">
      <c r="A7" s="7"/>
      <c r="L7" s="25"/>
      <c r="AF7" s="7"/>
    </row>
    <row r="8" spans="1:32" ht="16.5" thickBot="1" x14ac:dyDescent="0.3">
      <c r="A8" s="7"/>
      <c r="E8" s="24" t="s">
        <v>18</v>
      </c>
      <c r="F8" s="24"/>
      <c r="G8" s="24"/>
      <c r="H8" s="24"/>
      <c r="I8" s="24"/>
      <c r="J8" s="24"/>
      <c r="K8" s="24"/>
      <c r="L8" s="24"/>
      <c r="M8" s="24"/>
      <c r="N8" s="24"/>
      <c r="O8" s="24"/>
      <c r="P8" s="24"/>
      <c r="Q8" s="24"/>
      <c r="R8" s="24"/>
      <c r="S8" s="24"/>
      <c r="T8" s="24"/>
      <c r="U8" s="24"/>
      <c r="V8" s="24"/>
      <c r="W8" s="24"/>
      <c r="X8" s="24"/>
      <c r="Y8" s="24"/>
      <c r="Z8" s="24"/>
      <c r="AA8" s="24"/>
      <c r="AB8" s="24"/>
      <c r="AC8" s="24"/>
      <c r="AD8" s="24"/>
      <c r="AE8" s="24"/>
      <c r="AF8" s="7"/>
    </row>
    <row r="9" spans="1:32" ht="13.5" thickTop="1" x14ac:dyDescent="0.2">
      <c r="A9" s="7"/>
      <c r="AF9" s="7"/>
    </row>
    <row r="10" spans="1:32" ht="13.5" thickBot="1" x14ac:dyDescent="0.25">
      <c r="A10" s="7"/>
      <c r="N10" s="133" t="s">
        <v>76</v>
      </c>
      <c r="O10" s="134"/>
      <c r="P10" s="134"/>
      <c r="Q10" s="134"/>
      <c r="R10" s="134"/>
      <c r="S10" s="134"/>
      <c r="T10" s="28"/>
      <c r="X10" s="29" t="s">
        <v>78</v>
      </c>
      <c r="Y10" s="28"/>
      <c r="Z10" s="28"/>
      <c r="AA10" s="28"/>
      <c r="AB10" s="28"/>
      <c r="AC10" s="28"/>
      <c r="AD10" s="28"/>
      <c r="AF10" s="7"/>
    </row>
    <row r="11" spans="1:32" ht="26.25" thickBot="1" x14ac:dyDescent="0.25">
      <c r="A11" s="7"/>
      <c r="F11" s="23" t="s">
        <v>19</v>
      </c>
      <c r="H11" s="22" t="s">
        <v>63</v>
      </c>
      <c r="J11" s="22" t="s">
        <v>62</v>
      </c>
      <c r="K11" s="22" t="s">
        <v>64</v>
      </c>
      <c r="L11" s="22" t="s">
        <v>66</v>
      </c>
      <c r="N11" s="22" t="s">
        <v>72</v>
      </c>
      <c r="O11" s="22" t="s">
        <v>73</v>
      </c>
      <c r="P11" s="22" t="s">
        <v>74</v>
      </c>
      <c r="Q11" s="22" t="s">
        <v>75</v>
      </c>
      <c r="R11" s="22" t="s">
        <v>80</v>
      </c>
      <c r="S11" s="22" t="s">
        <v>34</v>
      </c>
      <c r="T11" s="22" t="s">
        <v>3</v>
      </c>
      <c r="V11" s="22" t="s">
        <v>79</v>
      </c>
      <c r="X11" s="22" t="s">
        <v>72</v>
      </c>
      <c r="Y11" s="22" t="s">
        <v>73</v>
      </c>
      <c r="Z11" s="22" t="s">
        <v>74</v>
      </c>
      <c r="AA11" s="22" t="s">
        <v>75</v>
      </c>
      <c r="AB11" s="22" t="s">
        <v>80</v>
      </c>
      <c r="AC11" s="22" t="s">
        <v>34</v>
      </c>
      <c r="AD11" s="22" t="s">
        <v>3</v>
      </c>
      <c r="AF11" s="7"/>
    </row>
    <row r="12" spans="1:32" ht="12.75" customHeight="1" x14ac:dyDescent="0.2">
      <c r="A12" s="7"/>
      <c r="F12" s="21">
        <v>43466</v>
      </c>
      <c r="H12" s="20">
        <v>57141102.969999999</v>
      </c>
      <c r="J12" s="19">
        <v>22464371.399999995</v>
      </c>
      <c r="K12" s="17">
        <v>0</v>
      </c>
      <c r="L12" s="20">
        <f t="shared" ref="L12:L35" si="0">ROUND(SUM(J12:K12),2)</f>
        <v>22464371.399999999</v>
      </c>
      <c r="N12" s="31">
        <v>27961</v>
      </c>
      <c r="O12" s="31">
        <v>12202</v>
      </c>
      <c r="P12" s="31">
        <v>7807</v>
      </c>
      <c r="Q12" s="31">
        <v>18416</v>
      </c>
      <c r="R12" s="31">
        <f>SUM(N12:Q12)</f>
        <v>66386</v>
      </c>
      <c r="S12" s="31">
        <f>SUMPRODUCT(N12:Q12,N$49:Q$49)</f>
        <v>124325.75</v>
      </c>
      <c r="T12" s="31"/>
      <c r="V12" s="20">
        <v>1592010.55</v>
      </c>
      <c r="X12" s="31">
        <v>23886</v>
      </c>
      <c r="Y12" s="31">
        <v>13178</v>
      </c>
      <c r="Z12" s="31">
        <v>6409</v>
      </c>
      <c r="AA12" s="31">
        <v>19195</v>
      </c>
      <c r="AB12" s="31">
        <f>SUM(X12:AA12)</f>
        <v>62668</v>
      </c>
      <c r="AC12" s="31">
        <f>SUMPRODUCT(X12:AA12,X$49:AA$49)</f>
        <v>133447</v>
      </c>
      <c r="AD12" s="31"/>
      <c r="AF12" s="7"/>
    </row>
    <row r="13" spans="1:32" ht="12.75" customHeight="1" x14ac:dyDescent="0.2">
      <c r="A13" s="7"/>
      <c r="F13" s="18">
        <v>43497</v>
      </c>
      <c r="H13" s="20">
        <v>55923024.68999999</v>
      </c>
      <c r="J13" s="19">
        <v>21215564.390000001</v>
      </c>
      <c r="K13" s="17">
        <v>0</v>
      </c>
      <c r="L13" s="20">
        <f t="shared" si="0"/>
        <v>21215564.390000001</v>
      </c>
      <c r="N13" s="31">
        <v>28065</v>
      </c>
      <c r="O13" s="31">
        <v>12193</v>
      </c>
      <c r="P13" s="31">
        <v>7778</v>
      </c>
      <c r="Q13" s="31">
        <v>18400</v>
      </c>
      <c r="R13" s="31">
        <f t="shared" ref="R13:R35" si="1">SUM(N13:Q13)</f>
        <v>66436</v>
      </c>
      <c r="S13" s="31">
        <f t="shared" ref="S13:S35" si="2">SUMPRODUCT(N13:Q13,N$49:Q$49)</f>
        <v>124310.75</v>
      </c>
      <c r="T13" s="32"/>
      <c r="V13" s="20">
        <v>5978297.5200000005</v>
      </c>
      <c r="X13" s="31">
        <v>23953</v>
      </c>
      <c r="Y13" s="31">
        <v>13167</v>
      </c>
      <c r="Z13" s="31">
        <v>6393</v>
      </c>
      <c r="AA13" s="31">
        <v>19181</v>
      </c>
      <c r="AB13" s="31">
        <f t="shared" ref="AB13:AB35" si="3">SUM(X13:AA13)</f>
        <v>62694</v>
      </c>
      <c r="AC13" s="31">
        <f t="shared" ref="AC13:AC35" si="4">SUMPRODUCT(X13:AA13,X$49:AA$49)</f>
        <v>133403</v>
      </c>
      <c r="AD13" s="32"/>
      <c r="AF13" s="7"/>
    </row>
    <row r="14" spans="1:32" ht="12.75" customHeight="1" x14ac:dyDescent="0.2">
      <c r="A14" s="7"/>
      <c r="F14" s="18">
        <v>43525</v>
      </c>
      <c r="H14" s="20">
        <v>64348987.150000006</v>
      </c>
      <c r="J14" s="19">
        <v>23629232.919999994</v>
      </c>
      <c r="K14" s="17">
        <v>-11435150.51</v>
      </c>
      <c r="L14" s="20">
        <f t="shared" si="0"/>
        <v>12194082.41</v>
      </c>
      <c r="N14" s="31">
        <v>28186</v>
      </c>
      <c r="O14" s="31">
        <v>12202</v>
      </c>
      <c r="P14" s="31">
        <v>7765</v>
      </c>
      <c r="Q14" s="31">
        <v>18422</v>
      </c>
      <c r="R14" s="31">
        <f t="shared" si="1"/>
        <v>66575</v>
      </c>
      <c r="S14" s="31">
        <f t="shared" si="2"/>
        <v>124495.25</v>
      </c>
      <c r="T14" s="32"/>
      <c r="V14" s="20">
        <v>5185926.3000000007</v>
      </c>
      <c r="X14" s="31">
        <v>24010</v>
      </c>
      <c r="Y14" s="31">
        <v>13200</v>
      </c>
      <c r="Z14" s="31">
        <v>6389</v>
      </c>
      <c r="AA14" s="31">
        <v>19162</v>
      </c>
      <c r="AB14" s="31">
        <f t="shared" si="3"/>
        <v>62761</v>
      </c>
      <c r="AC14" s="31">
        <f t="shared" si="4"/>
        <v>133449.5</v>
      </c>
      <c r="AD14" s="32"/>
      <c r="AF14" s="7"/>
    </row>
    <row r="15" spans="1:32" ht="12.75" customHeight="1" x14ac:dyDescent="0.2">
      <c r="A15" s="7"/>
      <c r="F15" s="18">
        <v>43556</v>
      </c>
      <c r="H15" s="20">
        <v>70259113.600000009</v>
      </c>
      <c r="J15" s="19">
        <v>23359079.129999999</v>
      </c>
      <c r="K15" s="17">
        <v>0</v>
      </c>
      <c r="L15" s="20">
        <f t="shared" si="0"/>
        <v>23359079.129999999</v>
      </c>
      <c r="N15" s="31">
        <v>28322</v>
      </c>
      <c r="O15" s="31">
        <v>12203</v>
      </c>
      <c r="P15" s="31">
        <v>7758</v>
      </c>
      <c r="Q15" s="31">
        <v>18421</v>
      </c>
      <c r="R15" s="31">
        <f t="shared" si="1"/>
        <v>66704</v>
      </c>
      <c r="S15" s="31">
        <f t="shared" si="2"/>
        <v>124618.25</v>
      </c>
      <c r="T15" s="32"/>
      <c r="V15" s="20">
        <v>5568231.4699999988</v>
      </c>
      <c r="X15" s="31">
        <v>24112</v>
      </c>
      <c r="Y15" s="31">
        <v>13219</v>
      </c>
      <c r="Z15" s="31">
        <v>6389</v>
      </c>
      <c r="AA15" s="31">
        <v>19168</v>
      </c>
      <c r="AB15" s="31">
        <f t="shared" si="3"/>
        <v>62888</v>
      </c>
      <c r="AC15" s="31">
        <f t="shared" si="4"/>
        <v>133610.5</v>
      </c>
      <c r="AD15" s="32"/>
      <c r="AF15" s="7"/>
    </row>
    <row r="16" spans="1:32" ht="12.75" customHeight="1" x14ac:dyDescent="0.2">
      <c r="A16" s="7"/>
      <c r="F16" s="18">
        <v>43586</v>
      </c>
      <c r="H16" s="20">
        <v>68724815.959999993</v>
      </c>
      <c r="J16" s="19">
        <v>23773476.509999998</v>
      </c>
      <c r="K16" s="17">
        <v>0</v>
      </c>
      <c r="L16" s="20">
        <f t="shared" si="0"/>
        <v>23773476.510000002</v>
      </c>
      <c r="N16" s="31">
        <v>28458</v>
      </c>
      <c r="O16" s="31">
        <v>12202</v>
      </c>
      <c r="P16" s="31">
        <v>7761</v>
      </c>
      <c r="Q16" s="31">
        <v>18401</v>
      </c>
      <c r="R16" s="31">
        <f t="shared" si="1"/>
        <v>66822</v>
      </c>
      <c r="S16" s="31">
        <f t="shared" si="2"/>
        <v>124697.25</v>
      </c>
      <c r="T16" s="32"/>
      <c r="V16" s="20">
        <v>5669387.6599999992</v>
      </c>
      <c r="X16" s="31">
        <v>24209</v>
      </c>
      <c r="Y16" s="31">
        <v>13237</v>
      </c>
      <c r="Z16" s="31">
        <v>6400</v>
      </c>
      <c r="AA16" s="31">
        <v>19153</v>
      </c>
      <c r="AB16" s="31">
        <f t="shared" si="3"/>
        <v>62999</v>
      </c>
      <c r="AC16" s="31">
        <f t="shared" si="4"/>
        <v>133718.5</v>
      </c>
      <c r="AD16" s="32"/>
      <c r="AF16" s="7"/>
    </row>
    <row r="17" spans="1:32" ht="12.75" customHeight="1" x14ac:dyDescent="0.2">
      <c r="A17" s="7"/>
      <c r="F17" s="18">
        <v>43617</v>
      </c>
      <c r="H17" s="20">
        <v>66490864.720000014</v>
      </c>
      <c r="J17" s="19">
        <v>22059539.979999997</v>
      </c>
      <c r="K17" s="17">
        <v>-11871934.360000001</v>
      </c>
      <c r="L17" s="20">
        <f t="shared" si="0"/>
        <v>10187605.619999999</v>
      </c>
      <c r="N17" s="31">
        <v>28560</v>
      </c>
      <c r="O17" s="31">
        <v>12186</v>
      </c>
      <c r="P17" s="31">
        <v>7759</v>
      </c>
      <c r="Q17" s="31">
        <v>18398</v>
      </c>
      <c r="R17" s="31">
        <f t="shared" si="1"/>
        <v>66903</v>
      </c>
      <c r="S17" s="31">
        <f t="shared" si="2"/>
        <v>124750.75</v>
      </c>
      <c r="T17" s="32"/>
      <c r="V17" s="20">
        <v>5378058.0500000007</v>
      </c>
      <c r="X17" s="31">
        <v>24379</v>
      </c>
      <c r="Y17" s="31">
        <v>13269</v>
      </c>
      <c r="Z17" s="31">
        <v>6397</v>
      </c>
      <c r="AA17" s="31">
        <v>19140</v>
      </c>
      <c r="AB17" s="31">
        <f t="shared" si="3"/>
        <v>63185</v>
      </c>
      <c r="AC17" s="31">
        <f t="shared" si="4"/>
        <v>133899.5</v>
      </c>
      <c r="AD17" s="32"/>
      <c r="AF17" s="7"/>
    </row>
    <row r="18" spans="1:32" ht="12.75" customHeight="1" x14ac:dyDescent="0.2">
      <c r="A18" s="7"/>
      <c r="F18" s="18">
        <v>43647</v>
      </c>
      <c r="H18" s="20">
        <v>68143812.489999995</v>
      </c>
      <c r="J18" s="19">
        <v>22517450.280000001</v>
      </c>
      <c r="K18" s="17">
        <v>0</v>
      </c>
      <c r="L18" s="20">
        <f t="shared" si="0"/>
        <v>22517450.280000001</v>
      </c>
      <c r="N18" s="31">
        <v>28526</v>
      </c>
      <c r="O18" s="31">
        <v>12201</v>
      </c>
      <c r="P18" s="31">
        <v>7764</v>
      </c>
      <c r="Q18" s="31">
        <v>18410</v>
      </c>
      <c r="R18" s="31">
        <f t="shared" si="1"/>
        <v>66901</v>
      </c>
      <c r="S18" s="31">
        <f t="shared" si="2"/>
        <v>124795.25</v>
      </c>
      <c r="T18" s="32"/>
      <c r="V18" s="20">
        <v>5430939.3899999987</v>
      </c>
      <c r="X18" s="31">
        <v>24403</v>
      </c>
      <c r="Y18" s="31">
        <v>13289</v>
      </c>
      <c r="Z18" s="31">
        <v>6380</v>
      </c>
      <c r="AA18" s="31">
        <v>19110</v>
      </c>
      <c r="AB18" s="31">
        <f t="shared" si="3"/>
        <v>63182</v>
      </c>
      <c r="AC18" s="31">
        <f t="shared" si="4"/>
        <v>133816</v>
      </c>
      <c r="AD18" s="32"/>
      <c r="AF18" s="7"/>
    </row>
    <row r="19" spans="1:32" ht="12.75" customHeight="1" x14ac:dyDescent="0.2">
      <c r="A19" s="7"/>
      <c r="F19" s="18">
        <v>43678</v>
      </c>
      <c r="H19" s="20">
        <v>71584792.659999982</v>
      </c>
      <c r="J19" s="19">
        <v>23395683.120000001</v>
      </c>
      <c r="K19" s="17">
        <v>0</v>
      </c>
      <c r="L19" s="20">
        <f t="shared" si="0"/>
        <v>23395683.120000001</v>
      </c>
      <c r="N19" s="31">
        <v>28539</v>
      </c>
      <c r="O19" s="31">
        <v>12220</v>
      </c>
      <c r="P19" s="31">
        <v>7760</v>
      </c>
      <c r="Q19" s="31">
        <v>18388</v>
      </c>
      <c r="R19" s="31">
        <f t="shared" si="1"/>
        <v>66907</v>
      </c>
      <c r="S19" s="31">
        <f t="shared" si="2"/>
        <v>124778</v>
      </c>
      <c r="T19" s="32"/>
      <c r="V19" s="20">
        <v>6117638.9499999993</v>
      </c>
      <c r="X19" s="31">
        <v>24428</v>
      </c>
      <c r="Y19" s="31">
        <v>13326</v>
      </c>
      <c r="Z19" s="31">
        <v>6373</v>
      </c>
      <c r="AA19" s="31">
        <v>19124</v>
      </c>
      <c r="AB19" s="31">
        <f t="shared" si="3"/>
        <v>63251</v>
      </c>
      <c r="AC19" s="31">
        <f t="shared" si="4"/>
        <v>133946.5</v>
      </c>
      <c r="AD19" s="32"/>
      <c r="AF19" s="7"/>
    </row>
    <row r="20" spans="1:32" ht="12.75" customHeight="1" x14ac:dyDescent="0.2">
      <c r="A20" s="7"/>
      <c r="F20" s="18">
        <v>43709</v>
      </c>
      <c r="H20" s="20">
        <v>62573548.409999982</v>
      </c>
      <c r="J20" s="19">
        <v>22104889.710000005</v>
      </c>
      <c r="K20" s="17">
        <v>-12221798.640000001</v>
      </c>
      <c r="L20" s="20">
        <f t="shared" si="0"/>
        <v>9883091.0700000003</v>
      </c>
      <c r="N20" s="31">
        <v>28493</v>
      </c>
      <c r="O20" s="31">
        <v>12232</v>
      </c>
      <c r="P20" s="31">
        <v>7763</v>
      </c>
      <c r="Q20" s="31">
        <v>18357</v>
      </c>
      <c r="R20" s="31">
        <f t="shared" si="1"/>
        <v>66845</v>
      </c>
      <c r="S20" s="31">
        <f t="shared" si="2"/>
        <v>124671.25</v>
      </c>
      <c r="T20" s="32"/>
      <c r="V20" s="20">
        <v>4822569.6100000003</v>
      </c>
      <c r="X20" s="31">
        <v>24414</v>
      </c>
      <c r="Y20" s="31">
        <v>13369</v>
      </c>
      <c r="Z20" s="31">
        <v>6354</v>
      </c>
      <c r="AA20" s="31">
        <v>19075</v>
      </c>
      <c r="AB20" s="31">
        <f t="shared" si="3"/>
        <v>63212</v>
      </c>
      <c r="AC20" s="31">
        <f t="shared" si="4"/>
        <v>133799.5</v>
      </c>
      <c r="AD20" s="32"/>
      <c r="AF20" s="7"/>
    </row>
    <row r="21" spans="1:32" ht="12.75" customHeight="1" x14ac:dyDescent="0.2">
      <c r="A21" s="7"/>
      <c r="F21" s="18">
        <v>43739</v>
      </c>
      <c r="H21" s="20">
        <v>74914790.129999995</v>
      </c>
      <c r="J21" s="19">
        <v>23275925.219999999</v>
      </c>
      <c r="K21" s="17">
        <v>0</v>
      </c>
      <c r="L21" s="20">
        <f t="shared" si="0"/>
        <v>23275925.219999999</v>
      </c>
      <c r="N21" s="31">
        <v>28551</v>
      </c>
      <c r="O21" s="31">
        <v>12263</v>
      </c>
      <c r="P21" s="31">
        <v>7783</v>
      </c>
      <c r="Q21" s="31">
        <v>18356</v>
      </c>
      <c r="R21" s="31">
        <f t="shared" si="1"/>
        <v>66953</v>
      </c>
      <c r="S21" s="31">
        <f t="shared" si="2"/>
        <v>124831</v>
      </c>
      <c r="T21" s="32"/>
      <c r="V21" s="20">
        <v>5690716.0700000003</v>
      </c>
      <c r="X21" s="31">
        <v>24481</v>
      </c>
      <c r="Y21" s="31">
        <v>13403</v>
      </c>
      <c r="Z21" s="31">
        <v>6320</v>
      </c>
      <c r="AA21" s="31">
        <v>19074</v>
      </c>
      <c r="AB21" s="31">
        <f t="shared" si="3"/>
        <v>63278</v>
      </c>
      <c r="AC21" s="31">
        <f t="shared" si="4"/>
        <v>133846</v>
      </c>
      <c r="AD21" s="32"/>
      <c r="AF21" s="7"/>
    </row>
    <row r="22" spans="1:32" ht="12.75" customHeight="1" x14ac:dyDescent="0.2">
      <c r="A22" s="7"/>
      <c r="F22" s="18">
        <v>43770</v>
      </c>
      <c r="H22" s="20">
        <v>65564709.649999991</v>
      </c>
      <c r="J22" s="19">
        <v>22371339.039999999</v>
      </c>
      <c r="K22" s="17">
        <v>0</v>
      </c>
      <c r="L22" s="20">
        <f t="shared" si="0"/>
        <v>22371339.039999999</v>
      </c>
      <c r="N22" s="31">
        <v>28591</v>
      </c>
      <c r="O22" s="31">
        <v>12295</v>
      </c>
      <c r="P22" s="31">
        <v>7737</v>
      </c>
      <c r="Q22" s="31">
        <v>18308</v>
      </c>
      <c r="R22" s="31">
        <f t="shared" si="1"/>
        <v>66931</v>
      </c>
      <c r="S22" s="31">
        <f t="shared" si="2"/>
        <v>124718.5</v>
      </c>
      <c r="T22" s="32"/>
      <c r="V22" s="20">
        <v>5294022.33</v>
      </c>
      <c r="X22" s="31">
        <v>24500</v>
      </c>
      <c r="Y22" s="31">
        <v>13437</v>
      </c>
      <c r="Z22" s="31">
        <v>6298</v>
      </c>
      <c r="AA22" s="31">
        <v>19101</v>
      </c>
      <c r="AB22" s="31">
        <f t="shared" si="3"/>
        <v>63336</v>
      </c>
      <c r="AC22" s="31">
        <f t="shared" si="4"/>
        <v>133972.5</v>
      </c>
      <c r="AD22" s="32"/>
      <c r="AF22" s="7"/>
    </row>
    <row r="23" spans="1:32" ht="12.75" customHeight="1" x14ac:dyDescent="0.2">
      <c r="A23" s="7"/>
      <c r="F23" s="18">
        <v>43800</v>
      </c>
      <c r="H23" s="20">
        <v>81405115.830000013</v>
      </c>
      <c r="J23" s="19">
        <v>24395066.09</v>
      </c>
      <c r="K23" s="17">
        <v>-11837262.539999999</v>
      </c>
      <c r="L23" s="20">
        <f t="shared" si="0"/>
        <v>12557803.550000001</v>
      </c>
      <c r="N23" s="31">
        <v>28640</v>
      </c>
      <c r="O23" s="31">
        <v>12319</v>
      </c>
      <c r="P23" s="31">
        <v>7746</v>
      </c>
      <c r="Q23" s="31">
        <v>18294</v>
      </c>
      <c r="R23" s="31">
        <f t="shared" si="1"/>
        <v>66999</v>
      </c>
      <c r="S23" s="31">
        <f t="shared" si="2"/>
        <v>124795.25</v>
      </c>
      <c r="T23" s="32"/>
      <c r="V23" s="20">
        <v>6091083.29</v>
      </c>
      <c r="X23" s="31">
        <v>24519</v>
      </c>
      <c r="Y23" s="31">
        <v>13459</v>
      </c>
      <c r="Z23" s="31">
        <v>6276</v>
      </c>
      <c r="AA23" s="31">
        <v>19055</v>
      </c>
      <c r="AB23" s="31">
        <f t="shared" si="3"/>
        <v>63309</v>
      </c>
      <c r="AC23" s="31">
        <f t="shared" si="4"/>
        <v>133819.5</v>
      </c>
      <c r="AD23" s="32"/>
      <c r="AF23" s="7"/>
    </row>
    <row r="24" spans="1:32" ht="12.75" customHeight="1" x14ac:dyDescent="0.2">
      <c r="A24" s="7"/>
      <c r="F24" s="18">
        <v>43831</v>
      </c>
      <c r="H24" s="20">
        <v>63265018.970000006</v>
      </c>
      <c r="J24" s="19">
        <v>22248610.060000002</v>
      </c>
      <c r="K24" s="17">
        <v>0</v>
      </c>
      <c r="L24" s="20">
        <f t="shared" si="0"/>
        <v>22248610.059999999</v>
      </c>
      <c r="N24" s="31">
        <v>29343</v>
      </c>
      <c r="O24" s="31">
        <v>12557</v>
      </c>
      <c r="P24" s="31">
        <v>7818</v>
      </c>
      <c r="Q24" s="31">
        <v>18199</v>
      </c>
      <c r="R24" s="31">
        <f t="shared" si="1"/>
        <v>67917</v>
      </c>
      <c r="S24" s="31">
        <f t="shared" si="2"/>
        <v>125874.75</v>
      </c>
      <c r="T24" s="32"/>
      <c r="V24" s="20">
        <v>6492977.3999999994</v>
      </c>
      <c r="X24" s="31">
        <v>25541</v>
      </c>
      <c r="Y24" s="31">
        <v>13881</v>
      </c>
      <c r="Z24" s="31">
        <v>6428</v>
      </c>
      <c r="AA24" s="31">
        <v>19413</v>
      </c>
      <c r="AB24" s="31">
        <f t="shared" si="3"/>
        <v>65263</v>
      </c>
      <c r="AC24" s="31">
        <f t="shared" si="4"/>
        <v>137318.5</v>
      </c>
      <c r="AD24" s="32"/>
      <c r="AF24" s="7"/>
    </row>
    <row r="25" spans="1:32" ht="12.75" customHeight="1" x14ac:dyDescent="0.2">
      <c r="A25" s="7"/>
      <c r="F25" s="18">
        <v>43862</v>
      </c>
      <c r="H25" s="20">
        <v>59161255.700000003</v>
      </c>
      <c r="J25" s="19">
        <v>21971311.169999998</v>
      </c>
      <c r="K25" s="17">
        <v>0</v>
      </c>
      <c r="L25" s="20">
        <f t="shared" si="0"/>
        <v>21971311.170000002</v>
      </c>
      <c r="N25" s="31">
        <v>29358</v>
      </c>
      <c r="O25" s="31">
        <v>12527</v>
      </c>
      <c r="P25" s="31">
        <v>7798</v>
      </c>
      <c r="Q25" s="31">
        <v>18177</v>
      </c>
      <c r="R25" s="31">
        <f t="shared" si="1"/>
        <v>67860</v>
      </c>
      <c r="S25" s="31">
        <f t="shared" si="2"/>
        <v>125721.25</v>
      </c>
      <c r="T25" s="32"/>
      <c r="V25" s="20">
        <v>5273687.13</v>
      </c>
      <c r="X25" s="31">
        <v>25559</v>
      </c>
      <c r="Y25" s="31">
        <v>13860</v>
      </c>
      <c r="Z25" s="31">
        <v>6422</v>
      </c>
      <c r="AA25" s="31">
        <v>19408</v>
      </c>
      <c r="AB25" s="31">
        <f t="shared" si="3"/>
        <v>65249</v>
      </c>
      <c r="AC25" s="31">
        <f t="shared" si="4"/>
        <v>137262</v>
      </c>
      <c r="AD25" s="32"/>
      <c r="AF25" s="7"/>
    </row>
    <row r="26" spans="1:32" ht="12.75" customHeight="1" x14ac:dyDescent="0.2">
      <c r="A26" s="7"/>
      <c r="F26" s="18">
        <v>43891</v>
      </c>
      <c r="H26" s="20">
        <v>73706509.39000003</v>
      </c>
      <c r="J26" s="19">
        <v>26368514.82</v>
      </c>
      <c r="K26" s="17">
        <v>-12255640.793000001</v>
      </c>
      <c r="L26" s="20">
        <f t="shared" si="0"/>
        <v>14112874.029999999</v>
      </c>
      <c r="N26" s="31">
        <v>29416</v>
      </c>
      <c r="O26" s="31">
        <v>12482</v>
      </c>
      <c r="P26" s="31">
        <v>7786</v>
      </c>
      <c r="Q26" s="31">
        <v>18174</v>
      </c>
      <c r="R26" s="31">
        <f t="shared" si="1"/>
        <v>67858</v>
      </c>
      <c r="S26" s="31">
        <f t="shared" si="2"/>
        <v>125648</v>
      </c>
      <c r="T26" s="32"/>
      <c r="V26" s="20">
        <v>5005383.0199999996</v>
      </c>
      <c r="X26" s="31">
        <v>25570</v>
      </c>
      <c r="Y26" s="31">
        <v>13830</v>
      </c>
      <c r="Z26" s="31">
        <v>6400</v>
      </c>
      <c r="AA26" s="31">
        <v>19380</v>
      </c>
      <c r="AB26" s="31">
        <f t="shared" si="3"/>
        <v>65180</v>
      </c>
      <c r="AC26" s="31">
        <f t="shared" si="4"/>
        <v>137060</v>
      </c>
      <c r="AD26" s="32"/>
      <c r="AF26" s="7"/>
    </row>
    <row r="27" spans="1:32" ht="12.75" customHeight="1" x14ac:dyDescent="0.2">
      <c r="A27" s="7"/>
      <c r="F27" s="18">
        <v>43922</v>
      </c>
      <c r="H27" s="20">
        <v>53195616.979999989</v>
      </c>
      <c r="J27" s="19">
        <v>23956582.160000008</v>
      </c>
      <c r="K27" s="17">
        <v>0</v>
      </c>
      <c r="L27" s="20">
        <f t="shared" si="0"/>
        <v>23956582.16</v>
      </c>
      <c r="N27" s="31">
        <v>29359</v>
      </c>
      <c r="O27" s="31">
        <v>12450</v>
      </c>
      <c r="P27" s="31">
        <v>7747</v>
      </c>
      <c r="Q27" s="31">
        <v>18060</v>
      </c>
      <c r="R27" s="31">
        <f t="shared" si="1"/>
        <v>67616</v>
      </c>
      <c r="S27" s="31">
        <f t="shared" si="2"/>
        <v>125108.75</v>
      </c>
      <c r="T27" s="32"/>
      <c r="V27" s="20">
        <v>1546879.03</v>
      </c>
      <c r="X27" s="31">
        <v>25571</v>
      </c>
      <c r="Y27" s="31">
        <v>13841</v>
      </c>
      <c r="Z27" s="31">
        <v>6387</v>
      </c>
      <c r="AA27" s="31">
        <v>19327</v>
      </c>
      <c r="AB27" s="31">
        <f t="shared" si="3"/>
        <v>65126</v>
      </c>
      <c r="AC27" s="31">
        <f t="shared" si="4"/>
        <v>136865</v>
      </c>
      <c r="AD27" s="32"/>
      <c r="AF27" s="7"/>
    </row>
    <row r="28" spans="1:32" ht="12.75" customHeight="1" x14ac:dyDescent="0.2">
      <c r="A28" s="7"/>
      <c r="F28" s="18">
        <v>43952</v>
      </c>
      <c r="H28" s="20">
        <v>55598463.820000008</v>
      </c>
      <c r="J28" s="19">
        <v>23985602.529999997</v>
      </c>
      <c r="K28" s="17">
        <v>0</v>
      </c>
      <c r="L28" s="20">
        <f t="shared" si="0"/>
        <v>23985602.530000001</v>
      </c>
      <c r="N28" s="31">
        <v>29334</v>
      </c>
      <c r="O28" s="31">
        <v>12391</v>
      </c>
      <c r="P28" s="31">
        <v>7729</v>
      </c>
      <c r="Q28" s="31">
        <v>18032</v>
      </c>
      <c r="R28" s="31">
        <f t="shared" si="1"/>
        <v>67486</v>
      </c>
      <c r="S28" s="31">
        <f t="shared" si="2"/>
        <v>124835.5</v>
      </c>
      <c r="T28" s="32"/>
      <c r="V28" s="20">
        <v>2575605</v>
      </c>
      <c r="X28" s="31">
        <v>25556</v>
      </c>
      <c r="Y28" s="31">
        <v>13778</v>
      </c>
      <c r="Z28" s="31">
        <v>6359</v>
      </c>
      <c r="AA28" s="31">
        <v>19240</v>
      </c>
      <c r="AB28" s="31">
        <f t="shared" si="3"/>
        <v>64933</v>
      </c>
      <c r="AC28" s="31">
        <f t="shared" si="4"/>
        <v>136349.5</v>
      </c>
      <c r="AD28" s="32"/>
      <c r="AF28" s="7"/>
    </row>
    <row r="29" spans="1:32" ht="12.75" customHeight="1" x14ac:dyDescent="0.2">
      <c r="A29" s="7"/>
      <c r="F29" s="18">
        <v>43983</v>
      </c>
      <c r="H29" s="20">
        <v>65402369.939999998</v>
      </c>
      <c r="J29" s="19">
        <v>25200004.220000003</v>
      </c>
      <c r="K29" s="17">
        <v>-11382738.33</v>
      </c>
      <c r="L29" s="20">
        <f t="shared" si="0"/>
        <v>13817265.890000001</v>
      </c>
      <c r="N29" s="31">
        <v>29341</v>
      </c>
      <c r="O29" s="31">
        <v>12326</v>
      </c>
      <c r="P29" s="31">
        <v>7687</v>
      </c>
      <c r="Q29" s="31">
        <v>17927</v>
      </c>
      <c r="R29" s="31">
        <f t="shared" si="1"/>
        <v>67281</v>
      </c>
      <c r="S29" s="31">
        <f t="shared" si="2"/>
        <v>124307.75</v>
      </c>
      <c r="T29" s="32"/>
      <c r="V29" s="20">
        <v>6028807.1600000001</v>
      </c>
      <c r="X29" s="31">
        <v>25564</v>
      </c>
      <c r="Y29" s="31">
        <v>13734</v>
      </c>
      <c r="Z29" s="31">
        <v>6329</v>
      </c>
      <c r="AA29" s="31">
        <v>19124</v>
      </c>
      <c r="AB29" s="31">
        <f t="shared" si="3"/>
        <v>64751</v>
      </c>
      <c r="AC29" s="31">
        <f t="shared" si="4"/>
        <v>135788.5</v>
      </c>
      <c r="AD29" s="32"/>
      <c r="AF29" s="7"/>
    </row>
    <row r="30" spans="1:32" ht="12.75" customHeight="1" x14ac:dyDescent="0.2">
      <c r="A30" s="7"/>
      <c r="F30" s="18">
        <v>44013</v>
      </c>
      <c r="H30" s="20">
        <v>74319669.919999987</v>
      </c>
      <c r="J30" s="19">
        <v>24849564.57</v>
      </c>
      <c r="K30" s="17">
        <v>0</v>
      </c>
      <c r="L30" s="20">
        <f t="shared" si="0"/>
        <v>24849564.57</v>
      </c>
      <c r="N30" s="31">
        <v>29076</v>
      </c>
      <c r="O30" s="31">
        <v>11932</v>
      </c>
      <c r="P30" s="31">
        <v>7617</v>
      </c>
      <c r="Q30" s="31">
        <v>17764</v>
      </c>
      <c r="R30" s="31">
        <f t="shared" si="1"/>
        <v>66389</v>
      </c>
      <c r="S30" s="31">
        <f t="shared" si="2"/>
        <v>122544.75</v>
      </c>
      <c r="T30" s="32"/>
      <c r="V30" s="20">
        <v>6574256.9800000004</v>
      </c>
      <c r="X30" s="31">
        <v>25201</v>
      </c>
      <c r="Y30" s="31">
        <v>13347</v>
      </c>
      <c r="Z30" s="31">
        <v>6278</v>
      </c>
      <c r="AA30" s="31">
        <v>18928</v>
      </c>
      <c r="AB30" s="31">
        <f t="shared" si="3"/>
        <v>63754</v>
      </c>
      <c r="AC30" s="31">
        <f t="shared" si="4"/>
        <v>133838</v>
      </c>
      <c r="AD30" s="32"/>
      <c r="AF30" s="7"/>
    </row>
    <row r="31" spans="1:32" ht="12.75" customHeight="1" x14ac:dyDescent="0.2">
      <c r="A31" s="7"/>
      <c r="F31" s="18">
        <v>44044</v>
      </c>
      <c r="H31" s="20">
        <v>75634798.640000015</v>
      </c>
      <c r="J31" s="19">
        <v>24030812.07</v>
      </c>
      <c r="K31" s="17">
        <v>0</v>
      </c>
      <c r="L31" s="20">
        <f t="shared" si="0"/>
        <v>24030812.07</v>
      </c>
      <c r="N31" s="31">
        <v>28804</v>
      </c>
      <c r="O31" s="31">
        <v>11555</v>
      </c>
      <c r="P31" s="31">
        <v>7609</v>
      </c>
      <c r="Q31" s="31">
        <v>17656</v>
      </c>
      <c r="R31" s="31">
        <f t="shared" si="1"/>
        <v>65624</v>
      </c>
      <c r="S31" s="31">
        <f t="shared" si="2"/>
        <v>121086.5</v>
      </c>
      <c r="T31" s="32"/>
      <c r="V31" s="20">
        <v>6192752.7599999998</v>
      </c>
      <c r="X31" s="31">
        <v>24804</v>
      </c>
      <c r="Y31" s="31">
        <v>13008</v>
      </c>
      <c r="Z31" s="31">
        <v>6203</v>
      </c>
      <c r="AA31" s="31">
        <v>18756</v>
      </c>
      <c r="AB31" s="31">
        <f t="shared" si="3"/>
        <v>62771</v>
      </c>
      <c r="AC31" s="31">
        <f t="shared" si="4"/>
        <v>131973.5</v>
      </c>
      <c r="AD31" s="32"/>
      <c r="AF31" s="7"/>
    </row>
    <row r="32" spans="1:32" ht="12.75" customHeight="1" x14ac:dyDescent="0.2">
      <c r="A32" s="7"/>
      <c r="F32" s="18">
        <v>44075</v>
      </c>
      <c r="H32" s="20">
        <v>74786263.679999992</v>
      </c>
      <c r="J32" s="19">
        <v>24105489.670000002</v>
      </c>
      <c r="K32" s="17">
        <v>-10694618.960000003</v>
      </c>
      <c r="L32" s="20">
        <f t="shared" si="0"/>
        <v>13410870.710000001</v>
      </c>
      <c r="N32" s="31">
        <v>28660</v>
      </c>
      <c r="O32" s="31">
        <v>11498</v>
      </c>
      <c r="P32" s="31">
        <v>7573</v>
      </c>
      <c r="Q32" s="31">
        <v>17562</v>
      </c>
      <c r="R32" s="31">
        <f t="shared" si="1"/>
        <v>65293</v>
      </c>
      <c r="S32" s="31">
        <f t="shared" si="2"/>
        <v>120469.25</v>
      </c>
      <c r="T32" s="32"/>
      <c r="V32" s="20">
        <v>5844693.5099999998</v>
      </c>
      <c r="X32" s="31">
        <v>24766</v>
      </c>
      <c r="Y32" s="31">
        <v>13003</v>
      </c>
      <c r="Z32" s="31">
        <v>6175</v>
      </c>
      <c r="AA32" s="31">
        <v>18672</v>
      </c>
      <c r="AB32" s="31">
        <f t="shared" si="3"/>
        <v>62616</v>
      </c>
      <c r="AC32" s="31">
        <f t="shared" si="4"/>
        <v>131561.5</v>
      </c>
      <c r="AD32" s="32"/>
      <c r="AF32" s="7"/>
    </row>
    <row r="33" spans="1:32" ht="12.75" customHeight="1" x14ac:dyDescent="0.2">
      <c r="A33" s="7"/>
      <c r="F33" s="18">
        <v>44105</v>
      </c>
      <c r="H33" s="20">
        <v>76653154.319999993</v>
      </c>
      <c r="J33" s="19">
        <v>24066723.489999998</v>
      </c>
      <c r="K33" s="17">
        <v>0</v>
      </c>
      <c r="L33" s="20">
        <f t="shared" si="0"/>
        <v>24066723.489999998</v>
      </c>
      <c r="N33" s="31">
        <v>27542</v>
      </c>
      <c r="O33" s="31">
        <v>11315</v>
      </c>
      <c r="P33" s="31">
        <v>7418</v>
      </c>
      <c r="Q33" s="31">
        <v>17281</v>
      </c>
      <c r="R33" s="31">
        <f t="shared" si="1"/>
        <v>63556</v>
      </c>
      <c r="S33" s="31">
        <f t="shared" si="2"/>
        <v>117825.25</v>
      </c>
      <c r="T33" s="32"/>
      <c r="V33" s="20">
        <v>5652931.5499999998</v>
      </c>
      <c r="X33" s="31">
        <v>24356</v>
      </c>
      <c r="Y33" s="31">
        <v>12884</v>
      </c>
      <c r="Z33" s="31">
        <v>6097</v>
      </c>
      <c r="AA33" s="31">
        <v>18508</v>
      </c>
      <c r="AB33" s="31">
        <f t="shared" si="3"/>
        <v>61845</v>
      </c>
      <c r="AC33" s="31">
        <f t="shared" si="4"/>
        <v>130144.5</v>
      </c>
      <c r="AD33" s="32"/>
      <c r="AF33" s="7"/>
    </row>
    <row r="34" spans="1:32" ht="12.75" customHeight="1" x14ac:dyDescent="0.2">
      <c r="A34" s="7"/>
      <c r="F34" s="18">
        <v>44136</v>
      </c>
      <c r="H34" s="20">
        <v>70418207.050000012</v>
      </c>
      <c r="J34" s="19">
        <v>23232815.910000004</v>
      </c>
      <c r="K34" s="17">
        <v>0</v>
      </c>
      <c r="L34" s="20">
        <f t="shared" si="0"/>
        <v>23232815.91</v>
      </c>
      <c r="N34" s="31">
        <v>27245</v>
      </c>
      <c r="O34" s="31">
        <v>11264</v>
      </c>
      <c r="P34" s="31">
        <v>7343</v>
      </c>
      <c r="Q34" s="31">
        <v>17168</v>
      </c>
      <c r="R34" s="31">
        <f t="shared" si="1"/>
        <v>63020</v>
      </c>
      <c r="S34" s="31">
        <f t="shared" si="2"/>
        <v>116943.25</v>
      </c>
      <c r="T34" s="32"/>
      <c r="V34" s="20">
        <v>4828388.8900000006</v>
      </c>
      <c r="X34" s="31">
        <v>24259</v>
      </c>
      <c r="Y34" s="31">
        <v>12875</v>
      </c>
      <c r="Z34" s="31">
        <v>6047</v>
      </c>
      <c r="AA34" s="31">
        <v>18398</v>
      </c>
      <c r="AB34" s="31">
        <f t="shared" si="3"/>
        <v>61579</v>
      </c>
      <c r="AC34" s="31">
        <f t="shared" si="4"/>
        <v>129519.5</v>
      </c>
      <c r="AD34" s="32"/>
      <c r="AF34" s="7"/>
    </row>
    <row r="35" spans="1:32" ht="12.75" customHeight="1" x14ac:dyDescent="0.2">
      <c r="A35" s="7"/>
      <c r="F35" s="18">
        <v>44166</v>
      </c>
      <c r="H35" s="20">
        <v>78133589.530000001</v>
      </c>
      <c r="J35" s="19">
        <v>24900253.010000002</v>
      </c>
      <c r="K35" s="17">
        <v>-10352108.810000001</v>
      </c>
      <c r="L35" s="20">
        <f t="shared" si="0"/>
        <v>14548144.199999999</v>
      </c>
      <c r="N35" s="31">
        <v>26339</v>
      </c>
      <c r="O35" s="31">
        <v>11006</v>
      </c>
      <c r="P35" s="31">
        <v>7162</v>
      </c>
      <c r="Q35" s="31">
        <v>16827</v>
      </c>
      <c r="R35" s="31">
        <f t="shared" si="1"/>
        <v>61334</v>
      </c>
      <c r="S35" s="31">
        <f t="shared" si="2"/>
        <v>114117</v>
      </c>
      <c r="T35" s="32"/>
      <c r="V35" s="20">
        <v>5778848.9199999999</v>
      </c>
      <c r="X35" s="31">
        <v>23599</v>
      </c>
      <c r="Y35" s="31">
        <v>12615</v>
      </c>
      <c r="Z35" s="31">
        <v>5923</v>
      </c>
      <c r="AA35" s="31">
        <v>18101</v>
      </c>
      <c r="AB35" s="31">
        <f t="shared" si="3"/>
        <v>60238</v>
      </c>
      <c r="AC35" s="31">
        <f t="shared" si="4"/>
        <v>126990</v>
      </c>
      <c r="AD35" s="32"/>
      <c r="AF35" s="7"/>
    </row>
    <row r="36" spans="1:32" ht="12.75" customHeight="1" x14ac:dyDescent="0.2">
      <c r="A36" s="7"/>
      <c r="F36" s="18">
        <v>44197</v>
      </c>
      <c r="H36" s="20"/>
      <c r="J36" s="19"/>
      <c r="K36" s="17"/>
      <c r="L36" s="20"/>
      <c r="N36" s="32"/>
      <c r="O36" s="32"/>
      <c r="P36" s="32"/>
      <c r="Q36" s="32"/>
      <c r="R36" s="32"/>
      <c r="S36" s="32"/>
      <c r="T36" s="32"/>
      <c r="V36" s="16"/>
      <c r="X36" s="32"/>
      <c r="Y36" s="32"/>
      <c r="Z36" s="32"/>
      <c r="AA36" s="32"/>
      <c r="AB36" s="32"/>
      <c r="AC36" s="32"/>
      <c r="AD36" s="32"/>
      <c r="AF36" s="7"/>
    </row>
    <row r="37" spans="1:32" ht="12.75" customHeight="1" x14ac:dyDescent="0.2">
      <c r="A37" s="7"/>
      <c r="F37" s="18">
        <v>44228</v>
      </c>
      <c r="H37" s="16"/>
      <c r="J37" s="19"/>
      <c r="K37" s="17"/>
      <c r="L37" s="20"/>
      <c r="N37" s="32"/>
      <c r="O37" s="32"/>
      <c r="P37" s="32"/>
      <c r="Q37" s="32"/>
      <c r="R37" s="32"/>
      <c r="S37" s="32"/>
      <c r="T37" s="32"/>
      <c r="V37" s="16"/>
      <c r="X37" s="32"/>
      <c r="Y37" s="32"/>
      <c r="Z37" s="32"/>
      <c r="AA37" s="32"/>
      <c r="AB37" s="32"/>
      <c r="AC37" s="32"/>
      <c r="AD37" s="32"/>
      <c r="AF37" s="7"/>
    </row>
    <row r="38" spans="1:32" ht="12.75" customHeight="1" x14ac:dyDescent="0.2">
      <c r="A38" s="7"/>
      <c r="F38" s="18">
        <v>44256</v>
      </c>
      <c r="H38" s="16"/>
      <c r="J38" s="19"/>
      <c r="K38" s="17"/>
      <c r="L38" s="20"/>
      <c r="N38" s="32"/>
      <c r="O38" s="32"/>
      <c r="P38" s="32"/>
      <c r="Q38" s="32"/>
      <c r="R38" s="32"/>
      <c r="S38" s="32"/>
      <c r="T38" s="32"/>
      <c r="V38" s="16"/>
      <c r="X38" s="32"/>
      <c r="Y38" s="32"/>
      <c r="Z38" s="32"/>
      <c r="AA38" s="32"/>
      <c r="AB38" s="32"/>
      <c r="AC38" s="32"/>
      <c r="AD38" s="32"/>
      <c r="AF38" s="7"/>
    </row>
    <row r="39" spans="1:32" ht="12.75" customHeight="1" x14ac:dyDescent="0.2">
      <c r="A39" s="7"/>
      <c r="F39" s="18">
        <v>44287</v>
      </c>
      <c r="H39" s="16"/>
      <c r="J39" s="17"/>
      <c r="K39" s="17"/>
      <c r="L39" s="16"/>
      <c r="N39" s="32"/>
      <c r="O39" s="32"/>
      <c r="P39" s="32"/>
      <c r="Q39" s="32"/>
      <c r="R39" s="32"/>
      <c r="S39" s="32"/>
      <c r="T39" s="32"/>
      <c r="V39" s="16"/>
      <c r="X39" s="32"/>
      <c r="Y39" s="32"/>
      <c r="Z39" s="32"/>
      <c r="AA39" s="32"/>
      <c r="AB39" s="32"/>
      <c r="AC39" s="32"/>
      <c r="AD39" s="32"/>
      <c r="AF39" s="7"/>
    </row>
    <row r="40" spans="1:32" ht="12.75" customHeight="1" x14ac:dyDescent="0.2">
      <c r="A40" s="7"/>
      <c r="F40" s="18">
        <v>44317</v>
      </c>
      <c r="H40" s="16"/>
      <c r="J40" s="17"/>
      <c r="K40" s="17"/>
      <c r="L40" s="16"/>
      <c r="N40" s="32"/>
      <c r="O40" s="32"/>
      <c r="P40" s="32"/>
      <c r="Q40" s="32"/>
      <c r="R40" s="32"/>
      <c r="S40" s="32"/>
      <c r="T40" s="32"/>
      <c r="V40" s="16"/>
      <c r="X40" s="32"/>
      <c r="Y40" s="32"/>
      <c r="Z40" s="32"/>
      <c r="AA40" s="32"/>
      <c r="AB40" s="32"/>
      <c r="AC40" s="32"/>
      <c r="AD40" s="32"/>
      <c r="AF40" s="7"/>
    </row>
    <row r="41" spans="1:32" ht="12.75" customHeight="1" x14ac:dyDescent="0.2">
      <c r="A41" s="7"/>
      <c r="F41" s="18">
        <v>44348</v>
      </c>
      <c r="H41" s="16"/>
      <c r="J41" s="17"/>
      <c r="K41" s="17"/>
      <c r="L41" s="16"/>
      <c r="N41" s="32"/>
      <c r="O41" s="32"/>
      <c r="P41" s="32"/>
      <c r="Q41" s="32"/>
      <c r="R41" s="32"/>
      <c r="S41" s="32"/>
      <c r="T41" s="32"/>
      <c r="V41" s="16"/>
      <c r="X41" s="32"/>
      <c r="Y41" s="32"/>
      <c r="Z41" s="32"/>
      <c r="AA41" s="32"/>
      <c r="AB41" s="32"/>
      <c r="AC41" s="32"/>
      <c r="AD41" s="32"/>
      <c r="AF41" s="7"/>
    </row>
    <row r="42" spans="1:32" ht="12.75" customHeight="1" x14ac:dyDescent="0.2">
      <c r="A42" s="7"/>
      <c r="F42" s="18">
        <v>44378</v>
      </c>
      <c r="H42" s="16"/>
      <c r="J42" s="17"/>
      <c r="K42" s="17"/>
      <c r="L42" s="16"/>
      <c r="N42" s="32"/>
      <c r="O42" s="32"/>
      <c r="P42" s="32"/>
      <c r="Q42" s="32"/>
      <c r="R42" s="32"/>
      <c r="S42" s="32"/>
      <c r="T42" s="32"/>
      <c r="V42" s="16"/>
      <c r="X42" s="32"/>
      <c r="Y42" s="32"/>
      <c r="Z42" s="32"/>
      <c r="AA42" s="32"/>
      <c r="AB42" s="32"/>
      <c r="AC42" s="32"/>
      <c r="AD42" s="32"/>
      <c r="AF42" s="7"/>
    </row>
    <row r="43" spans="1:32" ht="12.75" customHeight="1" x14ac:dyDescent="0.2">
      <c r="A43" s="7"/>
      <c r="F43" s="18">
        <v>44409</v>
      </c>
      <c r="H43" s="16"/>
      <c r="J43" s="17"/>
      <c r="K43" s="17"/>
      <c r="L43" s="16"/>
      <c r="N43" s="32"/>
      <c r="O43" s="32"/>
      <c r="P43" s="32"/>
      <c r="Q43" s="32"/>
      <c r="R43" s="32"/>
      <c r="S43" s="32"/>
      <c r="T43" s="32"/>
      <c r="V43" s="16"/>
      <c r="X43" s="32"/>
      <c r="Y43" s="32"/>
      <c r="Z43" s="32"/>
      <c r="AA43" s="32"/>
      <c r="AB43" s="32"/>
      <c r="AC43" s="32"/>
      <c r="AD43" s="32"/>
      <c r="AF43" s="7"/>
    </row>
    <row r="44" spans="1:32" ht="12.75" customHeight="1" x14ac:dyDescent="0.2">
      <c r="A44" s="7"/>
      <c r="F44" s="18">
        <v>44440</v>
      </c>
      <c r="H44" s="16"/>
      <c r="J44" s="17"/>
      <c r="K44" s="17"/>
      <c r="L44" s="16"/>
      <c r="N44" s="32"/>
      <c r="O44" s="32"/>
      <c r="P44" s="32"/>
      <c r="Q44" s="32"/>
      <c r="R44" s="32"/>
      <c r="S44" s="32"/>
      <c r="T44" s="32"/>
      <c r="V44" s="16"/>
      <c r="X44" s="32"/>
      <c r="Y44" s="32"/>
      <c r="Z44" s="32"/>
      <c r="AA44" s="32"/>
      <c r="AB44" s="32"/>
      <c r="AC44" s="32"/>
      <c r="AD44" s="32"/>
      <c r="AF44" s="7"/>
    </row>
    <row r="45" spans="1:32" ht="12.75" customHeight="1" x14ac:dyDescent="0.2">
      <c r="A45" s="7"/>
      <c r="F45" s="18">
        <v>44470</v>
      </c>
      <c r="H45" s="16"/>
      <c r="J45" s="17"/>
      <c r="K45" s="17"/>
      <c r="L45" s="16"/>
      <c r="N45" s="32"/>
      <c r="O45" s="32"/>
      <c r="P45" s="32"/>
      <c r="Q45" s="32"/>
      <c r="R45" s="32"/>
      <c r="S45" s="32"/>
      <c r="T45" s="32"/>
      <c r="V45" s="16"/>
      <c r="X45" s="32"/>
      <c r="Y45" s="32"/>
      <c r="Z45" s="32"/>
      <c r="AA45" s="32"/>
      <c r="AB45" s="32"/>
      <c r="AC45" s="32"/>
      <c r="AD45" s="32"/>
      <c r="AF45" s="7"/>
    </row>
    <row r="46" spans="1:32" ht="12.75" customHeight="1" x14ac:dyDescent="0.2">
      <c r="A46" s="7"/>
      <c r="F46" s="18">
        <v>44501</v>
      </c>
      <c r="H46" s="16"/>
      <c r="J46" s="17"/>
      <c r="K46" s="17"/>
      <c r="L46" s="16"/>
      <c r="N46" s="32"/>
      <c r="O46" s="32"/>
      <c r="P46" s="32"/>
      <c r="Q46" s="32"/>
      <c r="R46" s="32"/>
      <c r="S46" s="32"/>
      <c r="T46" s="32"/>
      <c r="V46" s="16"/>
      <c r="X46" s="32"/>
      <c r="Y46" s="32"/>
      <c r="Z46" s="32"/>
      <c r="AA46" s="32"/>
      <c r="AB46" s="32"/>
      <c r="AC46" s="32"/>
      <c r="AD46" s="32"/>
      <c r="AF46" s="7"/>
    </row>
    <row r="47" spans="1:32" ht="12.75" customHeight="1" x14ac:dyDescent="0.2">
      <c r="A47" s="7"/>
      <c r="F47" s="18">
        <v>44531</v>
      </c>
      <c r="H47" s="16"/>
      <c r="J47" s="17"/>
      <c r="K47" s="17"/>
      <c r="L47" s="16"/>
      <c r="N47" s="32"/>
      <c r="O47" s="32"/>
      <c r="P47" s="32"/>
      <c r="Q47" s="32"/>
      <c r="R47" s="32"/>
      <c r="S47" s="32"/>
      <c r="T47" s="32"/>
      <c r="V47" s="16"/>
      <c r="X47" s="32"/>
      <c r="Y47" s="32"/>
      <c r="Z47" s="32"/>
      <c r="AA47" s="32"/>
      <c r="AB47" s="32"/>
      <c r="AC47" s="32"/>
      <c r="AD47" s="32"/>
      <c r="AF47" s="7"/>
    </row>
    <row r="48" spans="1:32" ht="12.75" customHeight="1" x14ac:dyDescent="0.2">
      <c r="A48" s="7"/>
      <c r="AF48" s="7"/>
    </row>
    <row r="49" spans="1:32" ht="12.75" customHeight="1" thickBot="1" x14ac:dyDescent="0.25">
      <c r="A49" s="7"/>
      <c r="B49" s="6"/>
      <c r="C49" s="6"/>
      <c r="D49" s="6"/>
      <c r="E49" s="6"/>
      <c r="F49" s="23" t="s">
        <v>68</v>
      </c>
      <c r="G49" s="6"/>
      <c r="H49" s="23" t="s">
        <v>69</v>
      </c>
      <c r="I49" s="6"/>
      <c r="J49" s="6"/>
      <c r="K49" s="6"/>
      <c r="L49" s="6" t="s">
        <v>77</v>
      </c>
      <c r="M49" s="6"/>
      <c r="N49" s="30">
        <v>1</v>
      </c>
      <c r="O49" s="30">
        <v>2.25</v>
      </c>
      <c r="P49" s="30">
        <v>1.75</v>
      </c>
      <c r="Q49" s="30">
        <v>3</v>
      </c>
      <c r="S49" s="6"/>
      <c r="T49" s="23" t="s">
        <v>68</v>
      </c>
      <c r="U49" s="6"/>
      <c r="V49" s="23" t="s">
        <v>69</v>
      </c>
      <c r="W49" s="6"/>
      <c r="X49" s="30">
        <v>1</v>
      </c>
      <c r="Y49" s="30">
        <v>2</v>
      </c>
      <c r="Z49" s="30">
        <v>2.5</v>
      </c>
      <c r="AA49" s="30">
        <v>3.5</v>
      </c>
      <c r="AC49" s="6"/>
      <c r="AD49" s="6"/>
      <c r="AE49" s="6"/>
      <c r="AF49" s="7"/>
    </row>
    <row r="50" spans="1:32" ht="12.75" customHeight="1" x14ac:dyDescent="0.2">
      <c r="A50" s="7"/>
      <c r="B50" s="6"/>
      <c r="C50" s="6"/>
      <c r="D50" s="6"/>
      <c r="E50" s="6"/>
      <c r="F50" s="10">
        <v>43466</v>
      </c>
      <c r="G50" s="6"/>
      <c r="H50" s="16">
        <v>71942199.833999962</v>
      </c>
      <c r="I50" s="6"/>
      <c r="J50" s="6"/>
      <c r="K50" s="6"/>
      <c r="L50" s="6"/>
      <c r="M50" s="6"/>
      <c r="N50" s="6"/>
      <c r="O50" s="6"/>
      <c r="P50" s="6"/>
      <c r="Q50" s="6"/>
      <c r="R50" s="6"/>
      <c r="S50" s="6"/>
      <c r="T50" s="10">
        <v>43466</v>
      </c>
      <c r="U50" s="6"/>
      <c r="V50" s="16">
        <v>0</v>
      </c>
      <c r="W50" s="6"/>
      <c r="X50" s="6"/>
      <c r="Y50" s="6"/>
      <c r="Z50" s="6"/>
      <c r="AA50" s="6"/>
      <c r="AB50" s="6"/>
      <c r="AC50" s="6"/>
      <c r="AD50" s="6"/>
      <c r="AE50" s="6"/>
      <c r="AF50" s="7"/>
    </row>
    <row r="51" spans="1:32" ht="12.75" customHeight="1" x14ac:dyDescent="0.2">
      <c r="A51" s="7"/>
      <c r="B51" s="6"/>
      <c r="C51" s="6"/>
      <c r="D51" s="6"/>
      <c r="E51" s="6"/>
      <c r="F51" s="10">
        <v>43831</v>
      </c>
      <c r="G51" s="6"/>
      <c r="H51" s="16">
        <v>92570386.343154818</v>
      </c>
      <c r="I51" s="6"/>
      <c r="J51" s="6"/>
      <c r="K51" s="6"/>
      <c r="L51" s="6"/>
      <c r="M51" s="6"/>
      <c r="N51" s="6"/>
      <c r="O51" s="6"/>
      <c r="P51" s="6"/>
      <c r="Q51" s="6"/>
      <c r="R51" s="6"/>
      <c r="S51" s="6"/>
      <c r="T51" s="10">
        <v>43831</v>
      </c>
      <c r="U51" s="6"/>
      <c r="V51" s="16">
        <v>4974445.8299999991</v>
      </c>
      <c r="W51" s="6"/>
      <c r="X51" s="6"/>
      <c r="Y51" s="6"/>
      <c r="Z51" s="6"/>
      <c r="AA51" s="6"/>
      <c r="AB51" s="6"/>
      <c r="AC51" s="6"/>
      <c r="AD51" s="6"/>
      <c r="AE51" s="6"/>
      <c r="AF51" s="7"/>
    </row>
    <row r="52" spans="1:32" ht="12.75" customHeight="1" x14ac:dyDescent="0.2">
      <c r="A52" s="7"/>
      <c r="B52" s="6"/>
      <c r="C52" s="6"/>
      <c r="D52" s="6"/>
      <c r="E52" s="6"/>
      <c r="F52" s="10">
        <v>44197</v>
      </c>
      <c r="G52" s="6"/>
      <c r="H52" s="16">
        <v>106151914.10329461</v>
      </c>
      <c r="I52" s="6"/>
      <c r="J52" s="6"/>
      <c r="K52" s="6"/>
      <c r="L52" s="6"/>
      <c r="M52" s="6"/>
      <c r="N52" s="6"/>
      <c r="O52" s="6"/>
      <c r="P52" s="6"/>
      <c r="Q52" s="6"/>
      <c r="R52" s="6"/>
      <c r="S52" s="6"/>
      <c r="T52" s="10">
        <v>44197</v>
      </c>
      <c r="U52" s="6"/>
      <c r="V52" s="16">
        <v>4832290.825000003</v>
      </c>
      <c r="W52" s="6"/>
      <c r="X52" s="6"/>
      <c r="Y52" s="6"/>
      <c r="Z52" s="6"/>
      <c r="AA52" s="6"/>
      <c r="AB52" s="6"/>
      <c r="AC52" s="6"/>
      <c r="AD52" s="6"/>
      <c r="AE52" s="6"/>
      <c r="AF52" s="7"/>
    </row>
    <row r="53" spans="1:32" ht="12.75" customHeight="1" x14ac:dyDescent="0.2">
      <c r="A53" s="7"/>
      <c r="B53" s="6"/>
      <c r="C53" s="6"/>
      <c r="D53" s="6"/>
      <c r="E53" s="6"/>
      <c r="F53" s="10"/>
      <c r="G53" s="6"/>
      <c r="H53" s="6"/>
      <c r="I53" s="6"/>
      <c r="J53" s="6"/>
      <c r="K53" s="6"/>
      <c r="L53" s="6"/>
      <c r="M53" s="6"/>
      <c r="N53" s="6"/>
      <c r="O53" s="6"/>
      <c r="P53" s="6"/>
      <c r="Q53" s="6"/>
      <c r="R53" s="6"/>
      <c r="S53" s="6"/>
      <c r="T53" s="6"/>
      <c r="U53" s="6"/>
      <c r="V53" s="6"/>
      <c r="W53" s="6"/>
      <c r="X53" s="6"/>
      <c r="Y53" s="6"/>
      <c r="Z53" s="6"/>
      <c r="AA53" s="6"/>
      <c r="AB53" s="6"/>
      <c r="AC53" s="6"/>
      <c r="AD53" s="6"/>
      <c r="AE53" s="6"/>
      <c r="AF53" s="7"/>
    </row>
    <row r="54" spans="1:32" ht="12.75" customHeight="1" x14ac:dyDescent="0.2">
      <c r="A54" s="7"/>
      <c r="H54" s="130" t="s">
        <v>65</v>
      </c>
      <c r="I54" s="131"/>
      <c r="J54" s="131"/>
      <c r="K54" s="131"/>
      <c r="L54" s="131"/>
      <c r="M54" s="131"/>
      <c r="N54" s="131"/>
      <c r="O54" s="131"/>
      <c r="P54" s="131"/>
      <c r="Q54" s="131"/>
      <c r="R54" s="131"/>
      <c r="S54" s="131"/>
      <c r="T54" s="132"/>
      <c r="U54" s="6"/>
      <c r="V54" s="6"/>
      <c r="W54" s="6"/>
      <c r="X54" s="6"/>
      <c r="Y54" s="6"/>
      <c r="Z54" s="6"/>
      <c r="AA54" s="6"/>
      <c r="AB54" s="6"/>
      <c r="AC54" s="6"/>
      <c r="AD54" s="6"/>
      <c r="AF54" s="7"/>
    </row>
    <row r="55" spans="1:32" ht="12.75" customHeight="1" x14ac:dyDescent="0.2">
      <c r="A55" s="7"/>
      <c r="AF55" s="7"/>
    </row>
    <row r="56" spans="1:32" ht="12.7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row>
    <row r="57" spans="1:32" ht="12.75" hidden="1" customHeight="1" x14ac:dyDescent="0.2"/>
    <row r="58" spans="1:32" ht="12.75" hidden="1" customHeight="1" x14ac:dyDescent="0.2"/>
    <row r="59" spans="1:32" ht="12.75" hidden="1" customHeight="1" x14ac:dyDescent="0.2"/>
    <row r="60" spans="1:32" ht="12.75" hidden="1" customHeight="1" x14ac:dyDescent="0.2"/>
    <row r="61" spans="1:32" ht="12.75" hidden="1" customHeight="1" x14ac:dyDescent="0.2"/>
    <row r="62" spans="1:32" ht="12.75" hidden="1" customHeight="1" x14ac:dyDescent="0.2"/>
    <row r="63" spans="1:32" ht="12.75" hidden="1" customHeight="1" x14ac:dyDescent="0.2"/>
    <row r="64" spans="1:32" ht="12.75" hidden="1" customHeight="1" x14ac:dyDescent="0.2"/>
    <row r="65" ht="12.75" hidden="1" customHeight="1" x14ac:dyDescent="0.2"/>
  </sheetData>
  <mergeCells count="2">
    <mergeCell ref="H54:T54"/>
    <mergeCell ref="N10:S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C96"/>
  <sheetViews>
    <sheetView showGridLines="0" workbookViewId="0"/>
  </sheetViews>
  <sheetFormatPr defaultColWidth="0" defaultRowHeight="12.75" zeroHeight="1" x14ac:dyDescent="0.2"/>
  <cols>
    <col min="1" max="1" width="2.83203125" customWidth="1"/>
    <col min="2" max="5" width="1.83203125" customWidth="1"/>
    <col min="6" max="6" width="9.83203125" customWidth="1"/>
    <col min="7" max="7" width="37.83203125" customWidth="1"/>
    <col min="8" max="8" width="1.83203125" customWidth="1"/>
    <col min="9" max="12" width="9.83203125" customWidth="1"/>
    <col min="13" max="13" width="1.83203125" customWidth="1"/>
    <col min="14" max="17" width="9.83203125" customWidth="1"/>
    <col min="18" max="18" width="1.83203125" customWidth="1"/>
    <col min="19" max="22" width="9.33203125" customWidth="1"/>
    <col min="23" max="23" width="1.83203125" customWidth="1"/>
    <col min="24" max="27" width="9.33203125" customWidth="1"/>
    <col min="28" max="28" width="1.83203125" customWidth="1"/>
    <col min="29" max="29" width="2.83203125" customWidth="1"/>
    <col min="30" max="16384" width="9.33203125" hidden="1"/>
  </cols>
  <sheetData>
    <row r="1" spans="1:29" x14ac:dyDescent="0.2">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2" spans="1:29" x14ac:dyDescent="0.2">
      <c r="A2" s="74"/>
      <c r="AC2" s="74"/>
    </row>
    <row r="3" spans="1:29" ht="20.25" x14ac:dyDescent="0.3">
      <c r="A3" s="74"/>
      <c r="C3" s="35" t="s">
        <v>322</v>
      </c>
      <c r="D3" s="35"/>
      <c r="E3" s="35"/>
      <c r="F3" s="35"/>
      <c r="G3" s="35"/>
      <c r="H3" s="35"/>
      <c r="I3" s="35"/>
      <c r="J3" s="35"/>
      <c r="K3" s="35"/>
      <c r="L3" s="35"/>
      <c r="M3" s="35"/>
      <c r="AC3" s="74"/>
    </row>
    <row r="4" spans="1:29" x14ac:dyDescent="0.2">
      <c r="A4" s="74"/>
      <c r="AC4" s="74"/>
    </row>
    <row r="5" spans="1:29" ht="18.75" thickBot="1" x14ac:dyDescent="0.3">
      <c r="A5" s="74"/>
      <c r="D5" s="36" t="s">
        <v>258</v>
      </c>
      <c r="E5" s="36"/>
      <c r="F5" s="36"/>
      <c r="G5" s="36"/>
      <c r="H5" s="36"/>
      <c r="I5" s="36"/>
      <c r="J5" s="36"/>
      <c r="K5" s="36"/>
      <c r="L5" s="36"/>
      <c r="M5" s="36"/>
      <c r="N5" s="36"/>
      <c r="O5" s="36"/>
      <c r="P5" s="36"/>
      <c r="Q5" s="36"/>
      <c r="R5" s="36"/>
      <c r="S5" s="36"/>
      <c r="T5" s="36"/>
      <c r="U5" s="36"/>
      <c r="V5" s="36"/>
      <c r="W5" s="36"/>
      <c r="X5" s="36"/>
      <c r="Y5" s="36"/>
      <c r="Z5" s="36"/>
      <c r="AA5" s="36"/>
      <c r="AC5" s="74"/>
    </row>
    <row r="6" spans="1:29" ht="13.5" thickTop="1" x14ac:dyDescent="0.2">
      <c r="A6" s="74"/>
      <c r="AC6" s="74"/>
    </row>
    <row r="7" spans="1:29" x14ac:dyDescent="0.2">
      <c r="A7" s="74"/>
      <c r="AC7" s="74"/>
    </row>
    <row r="8" spans="1:29" ht="16.5" thickBot="1" x14ac:dyDescent="0.3">
      <c r="A8" s="74"/>
      <c r="E8" s="37" t="s">
        <v>216</v>
      </c>
      <c r="F8" s="37"/>
      <c r="G8" s="37"/>
      <c r="H8" s="37"/>
      <c r="I8" s="37"/>
      <c r="J8" s="37"/>
      <c r="K8" s="37"/>
      <c r="L8" s="37"/>
      <c r="M8" s="37"/>
      <c r="N8" s="37"/>
      <c r="O8" s="37"/>
      <c r="P8" s="37"/>
      <c r="Q8" s="37"/>
      <c r="R8" s="37"/>
      <c r="S8" s="37"/>
      <c r="T8" s="37"/>
      <c r="U8" s="37"/>
      <c r="V8" s="37"/>
      <c r="W8" s="37"/>
      <c r="X8" s="37"/>
      <c r="Y8" s="37"/>
      <c r="Z8" s="37"/>
      <c r="AA8" s="37"/>
      <c r="AC8" s="74"/>
    </row>
    <row r="9" spans="1:29" ht="13.5" thickTop="1" x14ac:dyDescent="0.2">
      <c r="A9" s="74"/>
      <c r="AC9" s="74"/>
    </row>
    <row r="10" spans="1:29" x14ac:dyDescent="0.2">
      <c r="A10" s="74"/>
      <c r="G10" t="s">
        <v>229</v>
      </c>
      <c r="I10" s="11" t="s">
        <v>230</v>
      </c>
      <c r="K10" s="130" t="s">
        <v>231</v>
      </c>
      <c r="L10" s="131"/>
      <c r="M10" s="131"/>
      <c r="N10" s="131"/>
      <c r="O10" s="131"/>
      <c r="P10" s="132"/>
      <c r="S10" s="86"/>
      <c r="T10" s="2" t="s">
        <v>217</v>
      </c>
      <c r="V10" s="94">
        <v>35</v>
      </c>
      <c r="X10" s="86"/>
      <c r="Y10" s="2" t="s">
        <v>217</v>
      </c>
      <c r="AA10" s="87">
        <v>0.1</v>
      </c>
      <c r="AC10" s="74"/>
    </row>
    <row r="11" spans="1:29" x14ac:dyDescent="0.2">
      <c r="A11" s="74"/>
      <c r="G11" t="s">
        <v>232</v>
      </c>
      <c r="I11" s="11" t="s">
        <v>230</v>
      </c>
      <c r="K11" s="130" t="s">
        <v>233</v>
      </c>
      <c r="L11" s="131"/>
      <c r="M11" s="131"/>
      <c r="N11" s="131"/>
      <c r="O11" s="131"/>
      <c r="P11" s="132"/>
      <c r="S11" s="88"/>
      <c r="T11" s="2" t="s">
        <v>234</v>
      </c>
      <c r="X11" s="88"/>
      <c r="Y11" s="2" t="s">
        <v>218</v>
      </c>
      <c r="AC11" s="74"/>
    </row>
    <row r="12" spans="1:29" x14ac:dyDescent="0.2">
      <c r="A12" s="74"/>
      <c r="G12" t="s">
        <v>235</v>
      </c>
      <c r="I12" s="11" t="s">
        <v>236</v>
      </c>
      <c r="K12" s="130" t="s">
        <v>237</v>
      </c>
      <c r="L12" s="131"/>
      <c r="M12" s="131"/>
      <c r="N12" s="131"/>
      <c r="O12" s="131"/>
      <c r="P12" s="132"/>
      <c r="S12" s="89"/>
      <c r="T12" s="2" t="s">
        <v>219</v>
      </c>
      <c r="V12" s="94">
        <v>0.01</v>
      </c>
      <c r="X12" s="89"/>
      <c r="Y12" s="2" t="s">
        <v>219</v>
      </c>
      <c r="AA12" s="87">
        <v>1E-4</v>
      </c>
      <c r="AC12" s="74"/>
    </row>
    <row r="13" spans="1:29" x14ac:dyDescent="0.2">
      <c r="A13" s="74"/>
      <c r="AC13" s="74"/>
    </row>
    <row r="14" spans="1:29" x14ac:dyDescent="0.2">
      <c r="A14" s="74"/>
      <c r="AC14" s="74"/>
    </row>
    <row r="15" spans="1:29" ht="16.5" thickBot="1" x14ac:dyDescent="0.3">
      <c r="A15" s="74"/>
      <c r="E15" s="37" t="s">
        <v>228</v>
      </c>
      <c r="F15" s="37"/>
      <c r="G15" s="37"/>
      <c r="H15" s="37"/>
      <c r="I15" s="37"/>
      <c r="J15" s="37"/>
      <c r="K15" s="37"/>
      <c r="L15" s="37"/>
      <c r="M15" s="37"/>
      <c r="N15" s="37"/>
      <c r="O15" s="37"/>
      <c r="P15" s="37"/>
      <c r="Q15" s="37"/>
      <c r="R15" s="37"/>
      <c r="S15" s="37"/>
      <c r="T15" s="37"/>
      <c r="U15" s="37"/>
      <c r="V15" s="37"/>
      <c r="W15" s="37"/>
      <c r="X15" s="37"/>
      <c r="Y15" s="37"/>
      <c r="Z15" s="37"/>
      <c r="AA15" s="37"/>
      <c r="AC15" s="74"/>
    </row>
    <row r="16" spans="1:29" ht="13.5" thickTop="1" x14ac:dyDescent="0.2">
      <c r="A16" s="74"/>
      <c r="AC16" s="74"/>
    </row>
    <row r="17" spans="1:29" ht="13.5" thickBot="1" x14ac:dyDescent="0.25">
      <c r="A17" s="74"/>
      <c r="I17" s="136" t="s">
        <v>238</v>
      </c>
      <c r="J17" s="136"/>
      <c r="K17" s="136"/>
      <c r="L17" s="136"/>
      <c r="N17" s="136" t="s">
        <v>239</v>
      </c>
      <c r="O17" s="136"/>
      <c r="P17" s="136"/>
      <c r="Q17" s="136"/>
      <c r="S17" s="135" t="s">
        <v>221</v>
      </c>
      <c r="T17" s="135"/>
      <c r="U17" s="135"/>
      <c r="V17" s="135"/>
      <c r="X17" s="135" t="s">
        <v>222</v>
      </c>
      <c r="Y17" s="135"/>
      <c r="Z17" s="135"/>
      <c r="AA17" s="135"/>
      <c r="AC17" s="74"/>
    </row>
    <row r="18" spans="1:29" ht="13.5" thickBot="1" x14ac:dyDescent="0.25">
      <c r="A18" s="74"/>
      <c r="F18" s="50" t="s">
        <v>20</v>
      </c>
      <c r="G18" s="50" t="s">
        <v>173</v>
      </c>
      <c r="I18" s="50" t="s">
        <v>17</v>
      </c>
      <c r="J18" s="50" t="s">
        <v>175</v>
      </c>
      <c r="K18" s="50" t="s">
        <v>176</v>
      </c>
      <c r="L18" s="50" t="s">
        <v>177</v>
      </c>
      <c r="N18" s="50" t="s">
        <v>17</v>
      </c>
      <c r="O18" s="50" t="s">
        <v>175</v>
      </c>
      <c r="P18" s="50" t="s">
        <v>176</v>
      </c>
      <c r="Q18" s="50" t="s">
        <v>177</v>
      </c>
      <c r="S18" s="50" t="s">
        <v>17</v>
      </c>
      <c r="T18" s="50" t="s">
        <v>175</v>
      </c>
      <c r="U18" s="50" t="s">
        <v>176</v>
      </c>
      <c r="V18" s="50" t="s">
        <v>177</v>
      </c>
      <c r="X18" s="50" t="s">
        <v>17</v>
      </c>
      <c r="Y18" s="50" t="s">
        <v>175</v>
      </c>
      <c r="Z18" s="50" t="s">
        <v>176</v>
      </c>
      <c r="AA18" s="50" t="s">
        <v>177</v>
      </c>
      <c r="AC18" s="74"/>
    </row>
    <row r="19" spans="1:29" x14ac:dyDescent="0.2">
      <c r="A19" s="74"/>
      <c r="F19" s="58">
        <f>'Exhibit - Budget Rates'!F19</f>
        <v>14400</v>
      </c>
      <c r="G19" s="18" t="str">
        <f>'Exhibit - Budget Rates'!G19</f>
        <v>Core PPO</v>
      </c>
      <c r="H19" s="18"/>
      <c r="I19" s="55">
        <f>IFERROR(VLOOKUP($F19,'Input - Previous Rates'!$F$14:$R$70,10+COLUMN()-COLUMN($I19),FALSE)-($I$10="No")*'Exhibit - 80-20 Summary'!$H$23,"N/A")</f>
        <v>199.46</v>
      </c>
      <c r="J19" s="55">
        <f>IFERROR(VLOOKUP($F19,'Input - Previous Rates'!$F$14:$R$70,10+COLUMN()-COLUMN($I19),FALSE)-($I$10="No")*'Exhibit - 80-20 Summary'!$H$23-($I$11="No")*'Exhibit - 80-20 Summary'!$H$24+($I$12="Yes")*'Exhibit - 80-20 Summary'!$H$25,"N/A")</f>
        <v>435.15</v>
      </c>
      <c r="K19" s="55">
        <f>IFERROR(VLOOKUP($F19,'Input - Previous Rates'!$F$14:$R$70,10+COLUMN()-COLUMN($I19),FALSE)-($I$10="No")*'Exhibit - 80-20 Summary'!$H$23,"N/A")</f>
        <v>318.60000000000002</v>
      </c>
      <c r="L19" s="55">
        <f>IFERROR(VLOOKUP($F19,'Input - Previous Rates'!$F$14:$R$70,10+COLUMN()-COLUMN($I19),FALSE)-($I$10="No")*'Exhibit - 80-20 Summary'!$H$23-($I$11="No")*'Exhibit - 80-20 Summary'!$H$24+($I$12="Yes")*'Exhibit - 80-20 Summary'!$H$25,"N/A")</f>
        <v>554.27</v>
      </c>
      <c r="M19" s="18"/>
      <c r="N19" s="96">
        <f>VLOOKUP($F19,'Exhibit - 80-20 Detail non-SFO'!$F$13:$W$52,15+COLUMN()-COLUMN($N19),FALSE)+($I$10="Yes")*'Exhibit - 80-20 Summary'!$H$23</f>
        <v>212.98</v>
      </c>
      <c r="O19" s="96">
        <f>VLOOKUP($F19,'Exhibit - 80-20 Detail non-SFO'!$F$13:$W$52,15+COLUMN()-COLUMN($N19),FALSE)+($I$10="Yes")*'Exhibit - 80-20 Summary'!$H$23+($I$11="Yes")*'Exhibit - 80-20 Summary'!$H$24+($I$12="Yes")*'Exhibit - 80-20 Summary'!$H$25</f>
        <v>467.24</v>
      </c>
      <c r="P19" s="96">
        <f>VLOOKUP($F19,'Exhibit - 80-20 Detail non-SFO'!$F$13:$W$52,15+COLUMN()-COLUMN($N19),FALSE)+($I$10="Yes")*'Exhibit - 80-20 Summary'!$H$23</f>
        <v>333.31</v>
      </c>
      <c r="Q19" s="96">
        <f>VLOOKUP($F19,'Exhibit - 80-20 Detail non-SFO'!$F$13:$W$52,15+COLUMN()-COLUMN($N19),FALSE)+($I$10="Yes")*'Exhibit - 80-20 Summary'!$H$23+($I$11="Yes")*'Exhibit - 80-20 Summary'!$H$24+($I$12="Yes")*'Exhibit - 80-20 Summary'!$H$25</f>
        <v>598.33999999999992</v>
      </c>
      <c r="R19" s="18"/>
      <c r="S19" s="90">
        <f t="shared" ref="S19:V25" si="0">IFERROR(ROUND(N19-I19,2),"N/A")</f>
        <v>13.52</v>
      </c>
      <c r="T19" s="90">
        <f t="shared" si="0"/>
        <v>32.090000000000003</v>
      </c>
      <c r="U19" s="90">
        <f t="shared" si="0"/>
        <v>14.71</v>
      </c>
      <c r="V19" s="90">
        <f t="shared" si="0"/>
        <v>44.07</v>
      </c>
      <c r="X19" s="91">
        <f t="shared" ref="X19:AA25" si="1">IFERROR(S19/I19,"N/A")</f>
        <v>6.7783014138173059E-2</v>
      </c>
      <c r="Y19" s="91">
        <f t="shared" si="1"/>
        <v>7.3744685740549251E-2</v>
      </c>
      <c r="Z19" s="91">
        <f t="shared" si="1"/>
        <v>4.6170747018204644E-2</v>
      </c>
      <c r="AA19" s="91">
        <f t="shared" si="1"/>
        <v>7.9509986107853578E-2</v>
      </c>
      <c r="AC19" s="74"/>
    </row>
    <row r="20" spans="1:29" x14ac:dyDescent="0.2">
      <c r="A20" s="74"/>
      <c r="F20" s="58">
        <f>'Exhibit - Budget Rates'!F20</f>
        <v>15400</v>
      </c>
      <c r="G20" s="18" t="str">
        <f>'Exhibit - Budget Rates'!G20</f>
        <v>Aetna Intl Core PPO</v>
      </c>
      <c r="H20" s="18"/>
      <c r="I20" s="55">
        <f>IFERROR(VLOOKUP($F20,'Input - Previous Rates'!$F$14:$R$70,10+COLUMN()-COLUMN($I20),FALSE)-($I$10="No")*'Exhibit - 80-20 Summary'!$H$23,"N/A")</f>
        <v>199.46</v>
      </c>
      <c r="J20" s="55">
        <f>IFERROR(VLOOKUP($F20,'Input - Previous Rates'!$F$14:$R$70,10+COLUMN()-COLUMN($I20),FALSE)-($I$10="No")*'Exhibit - 80-20 Summary'!$H$23-($I$11="No")*'Exhibit - 80-20 Summary'!$H$24+($I$12="Yes")*'Exhibit - 80-20 Summary'!$H$25,"N/A")</f>
        <v>435.15</v>
      </c>
      <c r="K20" s="55">
        <f>IFERROR(VLOOKUP($F20,'Input - Previous Rates'!$F$14:$R$70,10+COLUMN()-COLUMN($I20),FALSE)-($I$10="No")*'Exhibit - 80-20 Summary'!$H$23,"N/A")</f>
        <v>318.60000000000002</v>
      </c>
      <c r="L20" s="55">
        <f>IFERROR(VLOOKUP($F20,'Input - Previous Rates'!$F$14:$R$70,10+COLUMN()-COLUMN($I20),FALSE)-($I$10="No")*'Exhibit - 80-20 Summary'!$H$23-($I$11="No")*'Exhibit - 80-20 Summary'!$H$24+($I$12="Yes")*'Exhibit - 80-20 Summary'!$H$25,"N/A")</f>
        <v>554.27</v>
      </c>
      <c r="M20" s="18"/>
      <c r="N20" s="96">
        <f>VLOOKUP($F20,'Exhibit - 80-20 Detail non-SFO'!$F$13:$W$52,15+COLUMN()-COLUMN($N20),FALSE)+($I$10="Yes")*'Exhibit - 80-20 Summary'!$H$23</f>
        <v>212.98</v>
      </c>
      <c r="O20" s="96">
        <f>VLOOKUP($F20,'Exhibit - 80-20 Detail non-SFO'!$F$13:$W$52,15+COLUMN()-COLUMN($N20),FALSE)+($I$10="Yes")*'Exhibit - 80-20 Summary'!$H$23+($I$11="Yes")*'Exhibit - 80-20 Summary'!$H$24+($I$12="Yes")*'Exhibit - 80-20 Summary'!$H$25</f>
        <v>467.24</v>
      </c>
      <c r="P20" s="96">
        <f>VLOOKUP($F20,'Exhibit - 80-20 Detail non-SFO'!$F$13:$W$52,15+COLUMN()-COLUMN($N20),FALSE)+($I$10="Yes")*'Exhibit - 80-20 Summary'!$H$23</f>
        <v>333.31</v>
      </c>
      <c r="Q20" s="96">
        <f>VLOOKUP($F20,'Exhibit - 80-20 Detail non-SFO'!$F$13:$W$52,15+COLUMN()-COLUMN($N20),FALSE)+($I$10="Yes")*'Exhibit - 80-20 Summary'!$H$23+($I$11="Yes")*'Exhibit - 80-20 Summary'!$H$24+($I$12="Yes")*'Exhibit - 80-20 Summary'!$H$25</f>
        <v>598.33999999999992</v>
      </c>
      <c r="R20" s="18"/>
      <c r="S20" s="90">
        <f t="shared" si="0"/>
        <v>13.52</v>
      </c>
      <c r="T20" s="90">
        <f t="shared" si="0"/>
        <v>32.090000000000003</v>
      </c>
      <c r="U20" s="90">
        <f t="shared" si="0"/>
        <v>14.71</v>
      </c>
      <c r="V20" s="90">
        <f t="shared" si="0"/>
        <v>44.07</v>
      </c>
      <c r="X20" s="91">
        <f t="shared" si="1"/>
        <v>6.7783014138173059E-2</v>
      </c>
      <c r="Y20" s="91">
        <f t="shared" si="1"/>
        <v>7.3744685740549251E-2</v>
      </c>
      <c r="Z20" s="91">
        <f t="shared" si="1"/>
        <v>4.6170747018204644E-2</v>
      </c>
      <c r="AA20" s="91">
        <f t="shared" si="1"/>
        <v>7.9509986107853578E-2</v>
      </c>
      <c r="AC20" s="74"/>
    </row>
    <row r="21" spans="1:29" x14ac:dyDescent="0.2">
      <c r="A21" s="74"/>
      <c r="F21" s="58">
        <f>'Exhibit - Budget Rates'!F21</f>
        <v>14410</v>
      </c>
      <c r="G21" s="18" t="str">
        <f>'Exhibit - Budget Rates'!G21</f>
        <v>Core EPO</v>
      </c>
      <c r="I21" s="55">
        <f>IFERROR(VLOOKUP($F21,'Input - Previous Rates'!$F$14:$R$70,10+COLUMN()-COLUMN($I21),FALSE)-($I$10="No")*'Exhibit - 80-20 Summary'!$H$23,"N/A")</f>
        <v>202.76</v>
      </c>
      <c r="J21" s="55">
        <f>IFERROR(VLOOKUP($F21,'Input - Previous Rates'!$F$14:$R$70,10+COLUMN()-COLUMN($I21),FALSE)-($I$10="No")*'Exhibit - 80-20 Summary'!$H$23-($I$11="No")*'Exhibit - 80-20 Summary'!$H$24+($I$12="Yes")*'Exhibit - 80-20 Summary'!$H$25,"N/A")</f>
        <v>442.56</v>
      </c>
      <c r="K21" s="55">
        <f>IFERROR(VLOOKUP($F21,'Input - Previous Rates'!$F$14:$R$70,10+COLUMN()-COLUMN($I21),FALSE)-($I$10="No")*'Exhibit - 80-20 Summary'!$H$23,"N/A")</f>
        <v>324.37</v>
      </c>
      <c r="L21" s="55">
        <f>IFERROR(VLOOKUP($F21,'Input - Previous Rates'!$F$14:$R$70,10+COLUMN()-COLUMN($I21),FALSE)-($I$10="No")*'Exhibit - 80-20 Summary'!$H$23-($I$11="No")*'Exhibit - 80-20 Summary'!$H$24+($I$12="Yes")*'Exhibit - 80-20 Summary'!$H$25,"N/A")</f>
        <v>564.17000000000007</v>
      </c>
      <c r="M21" s="18"/>
      <c r="N21" s="96">
        <f>VLOOKUP($F21,'Exhibit - 80-20 Detail non-SFO'!$F$13:$W$52,15+COLUMN()-COLUMN($N21),FALSE)+($I$10="Yes")*'Exhibit - 80-20 Summary'!$H$23</f>
        <v>212.37</v>
      </c>
      <c r="O21" s="96">
        <f>VLOOKUP($F21,'Exhibit - 80-20 Detail non-SFO'!$F$13:$W$52,15+COLUMN()-COLUMN($N21),FALSE)+($I$10="Yes")*'Exhibit - 80-20 Summary'!$H$23+($I$11="Yes")*'Exhibit - 80-20 Summary'!$H$24+($I$12="Yes")*'Exhibit - 80-20 Summary'!$H$25</f>
        <v>463.44</v>
      </c>
      <c r="P21" s="96">
        <f>VLOOKUP($F21,'Exhibit - 80-20 Detail non-SFO'!$F$13:$W$52,15+COLUMN()-COLUMN($N21),FALSE)+($I$10="Yes")*'Exhibit - 80-20 Summary'!$H$23</f>
        <v>338.03</v>
      </c>
      <c r="Q21" s="96">
        <f>VLOOKUP($F21,'Exhibit - 80-20 Detail non-SFO'!$F$13:$W$52,15+COLUMN()-COLUMN($N21),FALSE)+($I$10="Yes")*'Exhibit - 80-20 Summary'!$H$23+($I$11="Yes")*'Exhibit - 80-20 Summary'!$H$24+($I$12="Yes")*'Exhibit - 80-20 Summary'!$H$25</f>
        <v>594.23</v>
      </c>
      <c r="S21" s="90">
        <f t="shared" si="0"/>
        <v>9.61</v>
      </c>
      <c r="T21" s="90">
        <f t="shared" si="0"/>
        <v>20.88</v>
      </c>
      <c r="U21" s="90">
        <f t="shared" si="0"/>
        <v>13.66</v>
      </c>
      <c r="V21" s="90">
        <f t="shared" si="0"/>
        <v>30.06</v>
      </c>
      <c r="X21" s="91">
        <f t="shared" si="1"/>
        <v>4.739593608206747E-2</v>
      </c>
      <c r="Y21" s="91">
        <f t="shared" si="1"/>
        <v>4.7180043383947934E-2</v>
      </c>
      <c r="Z21" s="91">
        <f t="shared" si="1"/>
        <v>4.211240250331412E-2</v>
      </c>
      <c r="AA21" s="91">
        <f t="shared" si="1"/>
        <v>5.3281812219720996E-2</v>
      </c>
      <c r="AC21" s="74"/>
    </row>
    <row r="22" spans="1:29" x14ac:dyDescent="0.2">
      <c r="A22" s="74"/>
      <c r="F22" s="58">
        <f>'Exhibit - Budget Rates'!F22</f>
        <v>15510</v>
      </c>
      <c r="G22" s="18" t="str">
        <f>'Exhibit - Budget Rates'!G22</f>
        <v>Core HDHP</v>
      </c>
      <c r="I22" s="55">
        <f>IFERROR(VLOOKUP($F22,'Input - Previous Rates'!$F$14:$R$70,10+COLUMN()-COLUMN($I22),FALSE)-($I$10="No")*'Exhibit - 80-20 Summary'!$H$23,"N/A")</f>
        <v>195.61</v>
      </c>
      <c r="J22" s="55">
        <f>IFERROR(VLOOKUP($F22,'Input - Previous Rates'!$F$14:$R$70,10+COLUMN()-COLUMN($I22),FALSE)-($I$10="No")*'Exhibit - 80-20 Summary'!$H$23-($I$11="No")*'Exhibit - 80-20 Summary'!$H$24+($I$12="Yes")*'Exhibit - 80-20 Summary'!$H$25,"N/A")</f>
        <v>426.45</v>
      </c>
      <c r="K22" s="55">
        <f>IFERROR(VLOOKUP($F22,'Input - Previous Rates'!$F$14:$R$70,10+COLUMN()-COLUMN($I22),FALSE)-($I$10="No")*'Exhibit - 80-20 Summary'!$H$23,"N/A")</f>
        <v>311.83999999999997</v>
      </c>
      <c r="L22" s="55">
        <f>IFERROR(VLOOKUP($F22,'Input - Previous Rates'!$F$14:$R$70,10+COLUMN()-COLUMN($I22),FALSE)-($I$10="No")*'Exhibit - 80-20 Summary'!$H$23-($I$11="No")*'Exhibit - 80-20 Summary'!$H$24+($I$12="Yes")*'Exhibit - 80-20 Summary'!$H$25,"N/A")</f>
        <v>542.69000000000005</v>
      </c>
      <c r="M22" s="18"/>
      <c r="N22" s="96">
        <f>VLOOKUP($F22,'Exhibit - 80-20 Detail non-SFO'!$F$13:$W$52,15+COLUMN()-COLUMN($N22),FALSE)+($I$10="Yes")*'Exhibit - 80-20 Summary'!$H$23</f>
        <v>186.14</v>
      </c>
      <c r="O22" s="96">
        <f>VLOOKUP($F22,'Exhibit - 80-20 Detail non-SFO'!$F$13:$W$52,15+COLUMN()-COLUMN($N22),FALSE)+($I$10="Yes")*'Exhibit - 80-20 Summary'!$H$23+($I$11="Yes")*'Exhibit - 80-20 Summary'!$H$24+($I$12="Yes")*'Exhibit - 80-20 Summary'!$H$25</f>
        <v>405.02</v>
      </c>
      <c r="P22" s="96">
        <f>VLOOKUP($F22,'Exhibit - 80-20 Detail non-SFO'!$F$13:$W$52,15+COLUMN()-COLUMN($N22),FALSE)+($I$10="Yes")*'Exhibit - 80-20 Summary'!$H$23</f>
        <v>295.23</v>
      </c>
      <c r="Q22" s="96">
        <f>VLOOKUP($F22,'Exhibit - 80-20 Detail non-SFO'!$F$13:$W$52,15+COLUMN()-COLUMN($N22),FALSE)+($I$10="Yes")*'Exhibit - 80-20 Summary'!$H$23+($I$11="Yes")*'Exhibit - 80-20 Summary'!$H$24+($I$12="Yes")*'Exhibit - 80-20 Summary'!$H$25</f>
        <v>514.11</v>
      </c>
      <c r="S22" s="90">
        <f t="shared" ref="S22:S24" si="2">IFERROR(ROUND(N22-I22,2),"N/A")</f>
        <v>-9.4700000000000006</v>
      </c>
      <c r="T22" s="90">
        <f t="shared" ref="T22:T24" si="3">IFERROR(ROUND(O22-J22,2),"N/A")</f>
        <v>-21.43</v>
      </c>
      <c r="U22" s="90">
        <f t="shared" ref="U22:U24" si="4">IFERROR(ROUND(P22-K22,2),"N/A")</f>
        <v>-16.61</v>
      </c>
      <c r="V22" s="90">
        <f t="shared" ref="V22:V24" si="5">IFERROR(ROUND(Q22-L22,2),"N/A")</f>
        <v>-28.58</v>
      </c>
      <c r="X22" s="91">
        <f t="shared" ref="X22:X24" si="6">IFERROR(S22/I22,"N/A")</f>
        <v>-4.8412657839578752E-2</v>
      </c>
      <c r="Y22" s="91">
        <f t="shared" ref="Y22:Y24" si="7">IFERROR(T22/J22,"N/A")</f>
        <v>-5.0252081134951346E-2</v>
      </c>
      <c r="Z22" s="91">
        <f t="shared" ref="Z22:Z24" si="8">IFERROR(U22/K22,"N/A")</f>
        <v>-5.3264494612621859E-2</v>
      </c>
      <c r="AA22" s="91">
        <f t="shared" ref="AA22:AA24" si="9">IFERROR(V22/L22,"N/A")</f>
        <v>-5.2663583261161981E-2</v>
      </c>
      <c r="AC22" s="74"/>
    </row>
    <row r="23" spans="1:29" x14ac:dyDescent="0.2">
      <c r="A23" s="74"/>
      <c r="F23" s="58">
        <f>'Exhibit - Budget Rates'!F23</f>
        <v>14360</v>
      </c>
      <c r="G23" s="18" t="str">
        <f>'Exhibit - Budget Rates'!G23</f>
        <v>Traditional Medical PPO</v>
      </c>
      <c r="I23" s="55">
        <f>IFERROR(VLOOKUP($F23,'Input - Previous Rates'!$F$14:$R$70,10+COLUMN()-COLUMN($I23),FALSE)-($I$10="No")*'Exhibit - 80-20 Summary'!$H$23,"N/A")</f>
        <v>205.23</v>
      </c>
      <c r="J23" s="55">
        <f>IFERROR(VLOOKUP($F23,'Input - Previous Rates'!$F$14:$R$70,10+COLUMN()-COLUMN($I23),FALSE)-($I$10="No")*'Exhibit - 80-20 Summary'!$H$23-($I$11="No")*'Exhibit - 80-20 Summary'!$H$24+($I$12="Yes")*'Exhibit - 80-20 Summary'!$H$25,"N/A")</f>
        <v>448.12</v>
      </c>
      <c r="K23" s="55">
        <f>IFERROR(VLOOKUP($F23,'Input - Previous Rates'!$F$14:$R$70,10+COLUMN()-COLUMN($I23),FALSE)-($I$10="No")*'Exhibit - 80-20 Summary'!$H$23,"N/A")</f>
        <v>328.69</v>
      </c>
      <c r="L23" s="55">
        <f>IFERROR(VLOOKUP($F23,'Input - Previous Rates'!$F$14:$R$70,10+COLUMN()-COLUMN($I23),FALSE)-($I$10="No")*'Exhibit - 80-20 Summary'!$H$23-($I$11="No")*'Exhibit - 80-20 Summary'!$H$24+($I$12="Yes")*'Exhibit - 80-20 Summary'!$H$25,"N/A")</f>
        <v>571.57999999999993</v>
      </c>
      <c r="M23" s="18"/>
      <c r="N23" s="96">
        <f>VLOOKUP($F23,'Exhibit - 80-20 Detail non-SFO'!$F$13:$W$52,15+COLUMN()-COLUMN($N23),FALSE)+($I$10="Yes")*'Exhibit - 80-20 Summary'!$H$23</f>
        <v>220.45</v>
      </c>
      <c r="O23" s="96">
        <f>VLOOKUP($F23,'Exhibit - 80-20 Detail non-SFO'!$F$13:$W$52,15+COLUMN()-COLUMN($N23),FALSE)+($I$10="Yes")*'Exhibit - 80-20 Summary'!$H$23+($I$11="Yes")*'Exhibit - 80-20 Summary'!$H$24+($I$12="Yes")*'Exhibit - 80-20 Summary'!$H$25</f>
        <v>482.37</v>
      </c>
      <c r="P23" s="96">
        <f>VLOOKUP($F23,'Exhibit - 80-20 Detail non-SFO'!$F$13:$W$52,15+COLUMN()-COLUMN($N23),FALSE)+($I$10="Yes")*'Exhibit - 80-20 Summary'!$H$23</f>
        <v>353.39</v>
      </c>
      <c r="Q23" s="96">
        <f>VLOOKUP($F23,'Exhibit - 80-20 Detail non-SFO'!$F$13:$W$52,15+COLUMN()-COLUMN($N23),FALSE)+($I$10="Yes")*'Exhibit - 80-20 Summary'!$H$23+($I$11="Yes")*'Exhibit - 80-20 Summary'!$H$24+($I$12="Yes")*'Exhibit - 80-20 Summary'!$H$25</f>
        <v>615.91999999999996</v>
      </c>
      <c r="S23" s="90">
        <f t="shared" si="2"/>
        <v>15.22</v>
      </c>
      <c r="T23" s="90">
        <f t="shared" si="3"/>
        <v>34.25</v>
      </c>
      <c r="U23" s="90">
        <f t="shared" si="4"/>
        <v>24.7</v>
      </c>
      <c r="V23" s="90">
        <f t="shared" si="5"/>
        <v>44.34</v>
      </c>
      <c r="X23" s="91">
        <f t="shared" si="6"/>
        <v>7.4160697753739707E-2</v>
      </c>
      <c r="Y23" s="91">
        <f t="shared" si="7"/>
        <v>7.6430420423100956E-2</v>
      </c>
      <c r="Z23" s="91">
        <f t="shared" si="8"/>
        <v>7.5146794852292434E-2</v>
      </c>
      <c r="AA23" s="91">
        <f t="shared" si="9"/>
        <v>7.7574442772665259E-2</v>
      </c>
      <c r="AC23" s="74"/>
    </row>
    <row r="24" spans="1:29" x14ac:dyDescent="0.2">
      <c r="A24" s="74"/>
      <c r="F24" s="58">
        <f>'Exhibit - Budget Rates'!F24</f>
        <v>3590</v>
      </c>
      <c r="G24" s="18" t="str">
        <f>'Exhibit - Budget Rates'!G24</f>
        <v>Aetna Intl Traditional PPO</v>
      </c>
      <c r="I24" s="55">
        <f>IFERROR(VLOOKUP($F24,'Input - Previous Rates'!$F$14:$R$70,10+COLUMN()-COLUMN($I24),FALSE)-($I$10="No")*'Exhibit - 80-20 Summary'!$H$23,"N/A")</f>
        <v>205.23</v>
      </c>
      <c r="J24" s="55">
        <f>IFERROR(VLOOKUP($F24,'Input - Previous Rates'!$F$14:$R$70,10+COLUMN()-COLUMN($I24),FALSE)-($I$10="No")*'Exhibit - 80-20 Summary'!$H$23-($I$11="No")*'Exhibit - 80-20 Summary'!$H$24+($I$12="Yes")*'Exhibit - 80-20 Summary'!$H$25,"N/A")</f>
        <v>448.12</v>
      </c>
      <c r="K24" s="55">
        <f>IFERROR(VLOOKUP($F24,'Input - Previous Rates'!$F$14:$R$70,10+COLUMN()-COLUMN($I24),FALSE)-($I$10="No")*'Exhibit - 80-20 Summary'!$H$23,"N/A")</f>
        <v>328.69</v>
      </c>
      <c r="L24" s="55">
        <f>IFERROR(VLOOKUP($F24,'Input - Previous Rates'!$F$14:$R$70,10+COLUMN()-COLUMN($I24),FALSE)-($I$10="No")*'Exhibit - 80-20 Summary'!$H$23-($I$11="No")*'Exhibit - 80-20 Summary'!$H$24+($I$12="Yes")*'Exhibit - 80-20 Summary'!$H$25,"N/A")</f>
        <v>571.57999999999993</v>
      </c>
      <c r="M24" s="18"/>
      <c r="N24" s="96">
        <f>VLOOKUP($F24,'Exhibit - 80-20 Detail non-SFO'!$F$13:$W$52,15+COLUMN()-COLUMN($N24),FALSE)+($I$10="Yes")*'Exhibit - 80-20 Summary'!$H$23</f>
        <v>220.45</v>
      </c>
      <c r="O24" s="96">
        <f>VLOOKUP($F24,'Exhibit - 80-20 Detail non-SFO'!$F$13:$W$52,15+COLUMN()-COLUMN($N24),FALSE)+($I$10="Yes")*'Exhibit - 80-20 Summary'!$H$23+($I$11="Yes")*'Exhibit - 80-20 Summary'!$H$24+($I$12="Yes")*'Exhibit - 80-20 Summary'!$H$25</f>
        <v>482.37</v>
      </c>
      <c r="P24" s="96">
        <f>VLOOKUP($F24,'Exhibit - 80-20 Detail non-SFO'!$F$13:$W$52,15+COLUMN()-COLUMN($N24),FALSE)+($I$10="Yes")*'Exhibit - 80-20 Summary'!$H$23</f>
        <v>353.39</v>
      </c>
      <c r="Q24" s="96">
        <f>VLOOKUP($F24,'Exhibit - 80-20 Detail non-SFO'!$F$13:$W$52,15+COLUMN()-COLUMN($N24),FALSE)+($I$10="Yes")*'Exhibit - 80-20 Summary'!$H$23+($I$11="Yes")*'Exhibit - 80-20 Summary'!$H$24+($I$12="Yes")*'Exhibit - 80-20 Summary'!$H$25</f>
        <v>615.91999999999996</v>
      </c>
      <c r="S24" s="90">
        <f t="shared" si="2"/>
        <v>15.22</v>
      </c>
      <c r="T24" s="90">
        <f t="shared" si="3"/>
        <v>34.25</v>
      </c>
      <c r="U24" s="90">
        <f t="shared" si="4"/>
        <v>24.7</v>
      </c>
      <c r="V24" s="90">
        <f t="shared" si="5"/>
        <v>44.34</v>
      </c>
      <c r="X24" s="91">
        <f t="shared" si="6"/>
        <v>7.4160697753739707E-2</v>
      </c>
      <c r="Y24" s="91">
        <f t="shared" si="7"/>
        <v>7.6430420423100956E-2</v>
      </c>
      <c r="Z24" s="91">
        <f t="shared" si="8"/>
        <v>7.5146794852292434E-2</v>
      </c>
      <c r="AA24" s="91">
        <f t="shared" si="9"/>
        <v>7.7574442772665259E-2</v>
      </c>
      <c r="AC24" s="74"/>
    </row>
    <row r="25" spans="1:29" x14ac:dyDescent="0.2">
      <c r="A25" s="74"/>
      <c r="F25" s="58">
        <f>'Exhibit - Budget Rates'!F25</f>
        <v>3550</v>
      </c>
      <c r="G25" s="18" t="str">
        <f>'Exhibit - Budget Rates'!G25</f>
        <v>NetCare Guam Health Plan Plus</v>
      </c>
      <c r="I25" s="55">
        <f>IFERROR(VLOOKUP($F25,'Input - Previous Rates'!$F$14:$R$70,10+COLUMN()-COLUMN($I25),FALSE)-($I$10="No")*'Exhibit - 80-20 Summary'!$H$23,"N/A")</f>
        <v>118.46</v>
      </c>
      <c r="J25" s="55">
        <f>IFERROR(VLOOKUP($F25,'Input - Previous Rates'!$F$14:$R$70,10+COLUMN()-COLUMN($I25),FALSE)-($I$10="No")*'Exhibit - 80-20 Summary'!$H$23-($I$11="No")*'Exhibit - 80-20 Summary'!$H$24+($I$12="Yes")*'Exhibit - 80-20 Summary'!$H$25,"N/A")</f>
        <v>248.99</v>
      </c>
      <c r="K25" s="55">
        <f>IFERROR(VLOOKUP($F25,'Input - Previous Rates'!$F$14:$R$70,10+COLUMN()-COLUMN($I25),FALSE)-($I$10="No")*'Exhibit - 80-20 Summary'!$H$23,"N/A")</f>
        <v>180.65</v>
      </c>
      <c r="L25" s="55">
        <f>IFERROR(VLOOKUP($F25,'Input - Previous Rates'!$F$14:$R$70,10+COLUMN()-COLUMN($I25),FALSE)-($I$10="No")*'Exhibit - 80-20 Summary'!$H$23-($I$11="No")*'Exhibit - 80-20 Summary'!$H$24+($I$12="Yes")*'Exhibit - 80-20 Summary'!$H$25,"N/A")</f>
        <v>311.72000000000003</v>
      </c>
      <c r="M25" s="18"/>
      <c r="N25" s="96">
        <f>VLOOKUP($F25,'Exhibit - 80-20 Detail non-SFO'!$F$13:$W$52,15+COLUMN()-COLUMN($N25),FALSE)+($I$10="Yes")*'Exhibit - 80-20 Summary'!$H$23</f>
        <v>125.65</v>
      </c>
      <c r="O25" s="96">
        <f>VLOOKUP($F25,'Exhibit - 80-20 Detail non-SFO'!$F$13:$W$52,15+COLUMN()-COLUMN($N25),FALSE)+($I$10="Yes")*'Exhibit - 80-20 Summary'!$H$23+($I$11="Yes")*'Exhibit - 80-20 Summary'!$H$24+($I$12="Yes")*'Exhibit - 80-20 Summary'!$H$25</f>
        <v>264.82</v>
      </c>
      <c r="P25" s="96">
        <f>VLOOKUP($F25,'Exhibit - 80-20 Detail non-SFO'!$F$13:$W$52,15+COLUMN()-COLUMN($N25),FALSE)+($I$10="Yes")*'Exhibit - 80-20 Summary'!$H$23</f>
        <v>193.59</v>
      </c>
      <c r="Q25" s="96">
        <f>VLOOKUP($F25,'Exhibit - 80-20 Detail non-SFO'!$F$13:$W$52,15+COLUMN()-COLUMN($N25),FALSE)+($I$10="Yes")*'Exhibit - 80-20 Summary'!$H$23+($I$11="Yes")*'Exhibit - 80-20 Summary'!$H$24+($I$12="Yes")*'Exhibit - 80-20 Summary'!$H$25</f>
        <v>333.36</v>
      </c>
      <c r="S25" s="90">
        <f t="shared" si="0"/>
        <v>7.19</v>
      </c>
      <c r="T25" s="90">
        <f t="shared" si="0"/>
        <v>15.83</v>
      </c>
      <c r="U25" s="90">
        <f t="shared" si="0"/>
        <v>12.94</v>
      </c>
      <c r="V25" s="90">
        <f t="shared" si="0"/>
        <v>21.64</v>
      </c>
      <c r="X25" s="91">
        <f t="shared" si="1"/>
        <v>6.0695593449265582E-2</v>
      </c>
      <c r="Y25" s="91">
        <f t="shared" si="1"/>
        <v>6.3576850475922722E-2</v>
      </c>
      <c r="Z25" s="91">
        <f t="shared" si="1"/>
        <v>7.1630224190423461E-2</v>
      </c>
      <c r="AA25" s="91">
        <f t="shared" si="1"/>
        <v>6.9421275503657121E-2</v>
      </c>
      <c r="AC25" s="74"/>
    </row>
    <row r="26" spans="1:29" x14ac:dyDescent="0.2">
      <c r="A26" s="74"/>
      <c r="F26" s="58"/>
      <c r="I26" s="55"/>
      <c r="J26" s="55"/>
      <c r="K26" s="55"/>
      <c r="L26" s="55"/>
      <c r="N26" s="55"/>
      <c r="O26" s="55"/>
      <c r="P26" s="55"/>
      <c r="Q26" s="55"/>
      <c r="S26" s="55"/>
      <c r="T26" s="55"/>
      <c r="U26" s="55"/>
      <c r="V26" s="55"/>
      <c r="X26" s="55"/>
      <c r="Y26" s="55"/>
      <c r="Z26" s="55"/>
      <c r="AA26" s="55"/>
      <c r="AC26" s="74"/>
    </row>
    <row r="27" spans="1:29" x14ac:dyDescent="0.2">
      <c r="A27" s="74"/>
      <c r="F27" s="58"/>
      <c r="I27" s="55"/>
      <c r="J27" s="55"/>
      <c r="K27" s="55"/>
      <c r="L27" s="55"/>
      <c r="N27" s="55"/>
      <c r="O27" s="55"/>
      <c r="P27" s="55"/>
      <c r="Q27" s="55"/>
      <c r="S27" s="55"/>
      <c r="T27" s="55"/>
      <c r="U27" s="55"/>
      <c r="V27" s="55"/>
      <c r="X27" s="55"/>
      <c r="Y27" s="55"/>
      <c r="Z27" s="55"/>
      <c r="AA27" s="55"/>
      <c r="AC27" s="74"/>
    </row>
    <row r="28" spans="1:29" ht="16.5" thickBot="1" x14ac:dyDescent="0.3">
      <c r="A28" s="74"/>
      <c r="E28" s="37" t="s">
        <v>224</v>
      </c>
      <c r="F28" s="37"/>
      <c r="G28" s="37"/>
      <c r="H28" s="37"/>
      <c r="I28" s="37"/>
      <c r="J28" s="37"/>
      <c r="K28" s="37"/>
      <c r="L28" s="37"/>
      <c r="M28" s="37"/>
      <c r="N28" s="37"/>
      <c r="O28" s="37"/>
      <c r="P28" s="37"/>
      <c r="Q28" s="37"/>
      <c r="R28" s="37"/>
      <c r="S28" s="92"/>
      <c r="T28" s="92"/>
      <c r="U28" s="92"/>
      <c r="V28" s="92"/>
      <c r="W28" s="92"/>
      <c r="X28" s="92"/>
      <c r="Y28" s="92"/>
      <c r="Z28" s="92"/>
      <c r="AA28" s="92"/>
      <c r="AC28" s="74"/>
    </row>
    <row r="29" spans="1:29" ht="13.5" thickTop="1" x14ac:dyDescent="0.2">
      <c r="A29" s="74"/>
      <c r="AC29" s="74"/>
    </row>
    <row r="30" spans="1:29" ht="13.5" hidden="1" thickBot="1" x14ac:dyDescent="0.25">
      <c r="A30" s="74"/>
      <c r="I30" s="136" t="str">
        <f>I$17</f>
        <v>2021 Monthly Employee Contributions</v>
      </c>
      <c r="J30" s="136"/>
      <c r="K30" s="136"/>
      <c r="L30" s="136"/>
      <c r="N30" s="136" t="str">
        <f>N$17</f>
        <v>2022 Monthly Employee Contributions</v>
      </c>
      <c r="O30" s="136"/>
      <c r="P30" s="136"/>
      <c r="Q30" s="136"/>
      <c r="S30" s="136" t="str">
        <f>S$17</f>
        <v>Monthly Dollar Change</v>
      </c>
      <c r="T30" s="136"/>
      <c r="U30" s="136"/>
      <c r="V30" s="136"/>
      <c r="X30" s="136" t="str">
        <f>X$17</f>
        <v>Percentage Change</v>
      </c>
      <c r="Y30" s="136"/>
      <c r="Z30" s="136"/>
      <c r="AA30" s="136"/>
      <c r="AC30" s="74"/>
    </row>
    <row r="31" spans="1:29" ht="13.5" thickBot="1" x14ac:dyDescent="0.25">
      <c r="A31" s="74"/>
      <c r="F31" s="50" t="s">
        <v>20</v>
      </c>
      <c r="G31" s="50" t="s">
        <v>173</v>
      </c>
      <c r="I31" s="50" t="s">
        <v>17</v>
      </c>
      <c r="J31" s="50" t="s">
        <v>175</v>
      </c>
      <c r="K31" s="50" t="s">
        <v>176</v>
      </c>
      <c r="L31" s="50" t="s">
        <v>177</v>
      </c>
      <c r="N31" s="50" t="s">
        <v>17</v>
      </c>
      <c r="O31" s="50" t="s">
        <v>175</v>
      </c>
      <c r="P31" s="50" t="s">
        <v>176</v>
      </c>
      <c r="Q31" s="50" t="s">
        <v>177</v>
      </c>
      <c r="S31" s="50" t="s">
        <v>17</v>
      </c>
      <c r="T31" s="50" t="s">
        <v>175</v>
      </c>
      <c r="U31" s="50" t="s">
        <v>176</v>
      </c>
      <c r="V31" s="50" t="s">
        <v>177</v>
      </c>
      <c r="X31" s="50" t="s">
        <v>17</v>
      </c>
      <c r="Y31" s="50" t="s">
        <v>175</v>
      </c>
      <c r="Z31" s="50" t="s">
        <v>176</v>
      </c>
      <c r="AA31" s="50" t="s">
        <v>177</v>
      </c>
      <c r="AC31" s="74"/>
    </row>
    <row r="32" spans="1:29" x14ac:dyDescent="0.2">
      <c r="A32" s="74"/>
      <c r="F32" s="58">
        <f>'Exhibit - Budget Rates'!F32</f>
        <v>16040</v>
      </c>
      <c r="G32" s="18" t="str">
        <f>'Exhibit - Budget Rates'!G32</f>
        <v>United PPO</v>
      </c>
      <c r="I32" s="55" t="str">
        <f>IFERROR(VLOOKUP($F32,'Input - Previous Rates'!$F$14:$R$70,10+COLUMN()-COLUMN($I32),FALSE)-($I$10="No")*'Exhibit - 80-20 Summary'!$H$23,"N/A")</f>
        <v>N/A</v>
      </c>
      <c r="J32" s="55" t="str">
        <f>IFERROR(VLOOKUP($F32,'Input - Previous Rates'!$F$14:$R$70,10+COLUMN()-COLUMN($I32),FALSE)-($I$10="No")*'Exhibit - 80-20 Summary'!$H$23-($I$11="No")*'Exhibit - 80-20 Summary'!$H$24+($I$12="Yes")*'Exhibit - 80-20 Summary'!$H$25,"N/A")</f>
        <v>N/A</v>
      </c>
      <c r="K32" s="55" t="str">
        <f>IFERROR(VLOOKUP($F32,'Input - Previous Rates'!$F$14:$R$70,10+COLUMN()-COLUMN($I32),FALSE)-($I$10="No")*'Exhibit - 80-20 Summary'!$H$23,"N/A")</f>
        <v>N/A</v>
      </c>
      <c r="L32" s="55" t="str">
        <f>IFERROR(VLOOKUP($F32,'Input - Previous Rates'!$F$14:$R$70,10+COLUMN()-COLUMN($I32),FALSE)-($I$10="No")*'Exhibit - 80-20 Summary'!$H$23-($I$11="No")*'Exhibit - 80-20 Summary'!$H$24+($I$12="Yes")*'Exhibit - 80-20 Summary'!$H$25,"N/A")</f>
        <v>N/A</v>
      </c>
      <c r="M32" s="18"/>
      <c r="N32" s="96">
        <f>VLOOKUP($F32,'Exhibit - 80-20 Detail non-SFO'!$F$13:$W$52,15+COLUMN()-COLUMN($N32),FALSE)+($I$10="Yes")*'Exhibit - 80-20 Summary'!$H$23</f>
        <v>179.88</v>
      </c>
      <c r="O32" s="96">
        <f>VLOOKUP($F32,'Exhibit - 80-20 Detail non-SFO'!$F$13:$W$52,15+COLUMN()-COLUMN($N32),FALSE)+($I$10="Yes")*'Exhibit - 80-20 Summary'!$H$23+($I$11="Yes")*'Exhibit - 80-20 Summary'!$H$24+($I$12="Yes")*'Exhibit - 80-20 Summary'!$H$25</f>
        <v>390.93</v>
      </c>
      <c r="P32" s="96">
        <f>VLOOKUP($F32,'Exhibit - 80-20 Detail non-SFO'!$F$13:$W$52,15+COLUMN()-COLUMN($N32),FALSE)+($I$10="Yes")*'Exhibit - 80-20 Summary'!$H$23</f>
        <v>284.27999999999997</v>
      </c>
      <c r="Q32" s="96">
        <f>VLOOKUP($F32,'Exhibit - 80-20 Detail non-SFO'!$F$13:$W$52,15+COLUMN()-COLUMN($N32),FALSE)+($I$10="Yes")*'Exhibit - 80-20 Summary'!$H$23+($I$11="Yes")*'Exhibit - 80-20 Summary'!$H$24+($I$12="Yes")*'Exhibit - 80-20 Summary'!$H$25</f>
        <v>495.33</v>
      </c>
      <c r="S32" s="90" t="str">
        <f t="shared" ref="S32:V33" si="10">IFERROR(ROUND(N32-I32,2),"N/A")</f>
        <v>N/A</v>
      </c>
      <c r="T32" s="90" t="str">
        <f t="shared" si="10"/>
        <v>N/A</v>
      </c>
      <c r="U32" s="90" t="str">
        <f t="shared" si="10"/>
        <v>N/A</v>
      </c>
      <c r="V32" s="90" t="str">
        <f t="shared" si="10"/>
        <v>N/A</v>
      </c>
      <c r="X32" s="91" t="str">
        <f t="shared" ref="X32:AA33" si="11">IFERROR(S32/I32,"N/A")</f>
        <v>N/A</v>
      </c>
      <c r="Y32" s="91" t="str">
        <f t="shared" si="11"/>
        <v>N/A</v>
      </c>
      <c r="Z32" s="91" t="str">
        <f t="shared" si="11"/>
        <v>N/A</v>
      </c>
      <c r="AA32" s="91" t="str">
        <f t="shared" si="11"/>
        <v>N/A</v>
      </c>
      <c r="AC32" s="74"/>
    </row>
    <row r="33" spans="1:29" x14ac:dyDescent="0.2">
      <c r="A33" s="74"/>
      <c r="F33" s="58">
        <f>'Exhibit - Budget Rates'!F33</f>
        <v>16020</v>
      </c>
      <c r="G33" s="18" t="str">
        <f>'Exhibit - Budget Rates'!G33</f>
        <v>United Savings PPO</v>
      </c>
      <c r="I33" s="55" t="str">
        <f>IFERROR(VLOOKUP($F33,'Input - Previous Rates'!$F$14:$R$70,10+COLUMN()-COLUMN($I33),FALSE)-($I$10="No")*'Exhibit - 80-20 Summary'!$H$23,"N/A")</f>
        <v>N/A</v>
      </c>
      <c r="J33" s="55" t="str">
        <f>IFERROR(VLOOKUP($F33,'Input - Previous Rates'!$F$14:$R$70,10+COLUMN()-COLUMN($I33),FALSE)-($I$10="No")*'Exhibit - 80-20 Summary'!$H$23-($I$11="No")*'Exhibit - 80-20 Summary'!$H$24+($I$12="Yes")*'Exhibit - 80-20 Summary'!$H$25,"N/A")</f>
        <v>N/A</v>
      </c>
      <c r="K33" s="55" t="str">
        <f>IFERROR(VLOOKUP($F33,'Input - Previous Rates'!$F$14:$R$70,10+COLUMN()-COLUMN($I33),FALSE)-($I$10="No")*'Exhibit - 80-20 Summary'!$H$23,"N/A")</f>
        <v>N/A</v>
      </c>
      <c r="L33" s="55" t="str">
        <f>IFERROR(VLOOKUP($F33,'Input - Previous Rates'!$F$14:$R$70,10+COLUMN()-COLUMN($I33),FALSE)-($I$10="No")*'Exhibit - 80-20 Summary'!$H$23-($I$11="No")*'Exhibit - 80-20 Summary'!$H$24+($I$12="Yes")*'Exhibit - 80-20 Summary'!$H$25,"N/A")</f>
        <v>N/A</v>
      </c>
      <c r="M33" s="18"/>
      <c r="N33" s="96">
        <f>VLOOKUP($F33,'Exhibit - 80-20 Detail non-SFO'!$F$13:$W$52,15+COLUMN()-COLUMN($N33),FALSE)+($I$10="Yes")*'Exhibit - 80-20 Summary'!$H$23</f>
        <v>167.24</v>
      </c>
      <c r="O33" s="96">
        <f>VLOOKUP($F33,'Exhibit - 80-20 Detail non-SFO'!$F$13:$W$52,15+COLUMN()-COLUMN($N33),FALSE)+($I$10="Yes")*'Exhibit - 80-20 Summary'!$H$23+($I$11="Yes")*'Exhibit - 80-20 Summary'!$H$24+($I$12="Yes")*'Exhibit - 80-20 Summary'!$H$25</f>
        <v>362.5</v>
      </c>
      <c r="P33" s="96">
        <f>VLOOKUP($F33,'Exhibit - 80-20 Detail non-SFO'!$F$13:$W$52,15+COLUMN()-COLUMN($N33),FALSE)+($I$10="Yes")*'Exhibit - 80-20 Summary'!$H$23</f>
        <v>262.15999999999997</v>
      </c>
      <c r="Q33" s="96">
        <f>VLOOKUP($F33,'Exhibit - 80-20 Detail non-SFO'!$F$13:$W$52,15+COLUMN()-COLUMN($N33),FALSE)+($I$10="Yes")*'Exhibit - 80-20 Summary'!$H$23+($I$11="Yes")*'Exhibit - 80-20 Summary'!$H$24+($I$12="Yes")*'Exhibit - 80-20 Summary'!$H$25</f>
        <v>457.41</v>
      </c>
      <c r="S33" s="90" t="str">
        <f t="shared" si="10"/>
        <v>N/A</v>
      </c>
      <c r="T33" s="90" t="str">
        <f t="shared" si="10"/>
        <v>N/A</v>
      </c>
      <c r="U33" s="90" t="str">
        <f t="shared" si="10"/>
        <v>N/A</v>
      </c>
      <c r="V33" s="90" t="str">
        <f t="shared" si="10"/>
        <v>N/A</v>
      </c>
      <c r="X33" s="91" t="str">
        <f t="shared" si="11"/>
        <v>N/A</v>
      </c>
      <c r="Y33" s="91" t="str">
        <f t="shared" si="11"/>
        <v>N/A</v>
      </c>
      <c r="Z33" s="91" t="str">
        <f t="shared" si="11"/>
        <v>N/A</v>
      </c>
      <c r="AA33" s="91" t="str">
        <f t="shared" si="11"/>
        <v>N/A</v>
      </c>
      <c r="AC33" s="74"/>
    </row>
    <row r="34" spans="1:29" x14ac:dyDescent="0.2">
      <c r="A34" s="74"/>
      <c r="F34" s="58"/>
      <c r="I34" s="95"/>
      <c r="J34" s="95"/>
      <c r="K34" s="95"/>
      <c r="L34" s="95"/>
      <c r="N34" s="95"/>
      <c r="O34" s="95"/>
      <c r="P34" s="95"/>
      <c r="Q34" s="95"/>
      <c r="S34" s="55"/>
      <c r="T34" s="55"/>
      <c r="U34" s="55"/>
      <c r="V34" s="55"/>
      <c r="X34" s="55"/>
      <c r="Y34" s="55"/>
      <c r="Z34" s="55"/>
      <c r="AA34" s="55"/>
      <c r="AC34" s="74"/>
    </row>
    <row r="35" spans="1:29" x14ac:dyDescent="0.2">
      <c r="A35" s="74"/>
      <c r="F35" s="58"/>
      <c r="I35" s="95"/>
      <c r="J35" s="95"/>
      <c r="K35" s="95"/>
      <c r="L35" s="95"/>
      <c r="N35" s="95"/>
      <c r="O35" s="95"/>
      <c r="P35" s="95"/>
      <c r="Q35" s="95"/>
      <c r="S35" s="55"/>
      <c r="T35" s="55"/>
      <c r="U35" s="55"/>
      <c r="V35" s="55"/>
      <c r="X35" s="55"/>
      <c r="Y35" s="55"/>
      <c r="Z35" s="55"/>
      <c r="AA35" s="55"/>
      <c r="AC35" s="74"/>
    </row>
    <row r="36" spans="1:29" ht="16.5" thickBot="1" x14ac:dyDescent="0.3">
      <c r="A36" s="74"/>
      <c r="E36" s="37" t="s">
        <v>225</v>
      </c>
      <c r="F36" s="37"/>
      <c r="G36" s="37"/>
      <c r="H36" s="37"/>
      <c r="I36" s="37"/>
      <c r="J36" s="37"/>
      <c r="K36" s="37"/>
      <c r="L36" s="37"/>
      <c r="M36" s="37"/>
      <c r="N36" s="37"/>
      <c r="O36" s="37"/>
      <c r="P36" s="37"/>
      <c r="Q36" s="37"/>
      <c r="R36" s="37"/>
      <c r="S36" s="92"/>
      <c r="T36" s="92"/>
      <c r="U36" s="92"/>
      <c r="V36" s="92"/>
      <c r="W36" s="92"/>
      <c r="X36" s="92"/>
      <c r="Y36" s="92"/>
      <c r="Z36" s="92"/>
      <c r="AA36" s="92"/>
      <c r="AC36" s="74"/>
    </row>
    <row r="37" spans="1:29" ht="13.5" thickTop="1" x14ac:dyDescent="0.2">
      <c r="A37" s="74"/>
      <c r="AC37" s="74"/>
    </row>
    <row r="38" spans="1:29" ht="13.5" hidden="1" thickBot="1" x14ac:dyDescent="0.25">
      <c r="A38" s="74"/>
      <c r="I38" s="136" t="str">
        <f>I$17</f>
        <v>2021 Monthly Employee Contributions</v>
      </c>
      <c r="J38" s="136"/>
      <c r="K38" s="136"/>
      <c r="L38" s="136"/>
      <c r="N38" s="136" t="str">
        <f>N$17</f>
        <v>2022 Monthly Employee Contributions</v>
      </c>
      <c r="O38" s="136"/>
      <c r="P38" s="136"/>
      <c r="Q38" s="136"/>
      <c r="S38" s="136" t="str">
        <f>S$17</f>
        <v>Monthly Dollar Change</v>
      </c>
      <c r="T38" s="136"/>
      <c r="U38" s="136"/>
      <c r="V38" s="136"/>
      <c r="X38" s="136" t="str">
        <f>X$17</f>
        <v>Percentage Change</v>
      </c>
      <c r="Y38" s="136"/>
      <c r="Z38" s="136"/>
      <c r="AA38" s="136"/>
      <c r="AC38" s="74"/>
    </row>
    <row r="39" spans="1:29" ht="13.5" thickBot="1" x14ac:dyDescent="0.25">
      <c r="A39" s="74"/>
      <c r="F39" s="50" t="s">
        <v>20</v>
      </c>
      <c r="G39" s="50" t="s">
        <v>173</v>
      </c>
      <c r="I39" s="50" t="s">
        <v>17</v>
      </c>
      <c r="J39" s="50" t="s">
        <v>175</v>
      </c>
      <c r="K39" s="50" t="s">
        <v>176</v>
      </c>
      <c r="L39" s="50" t="s">
        <v>177</v>
      </c>
      <c r="N39" s="50" t="s">
        <v>17</v>
      </c>
      <c r="O39" s="50" t="s">
        <v>175</v>
      </c>
      <c r="P39" s="50" t="s">
        <v>176</v>
      </c>
      <c r="Q39" s="50" t="s">
        <v>177</v>
      </c>
      <c r="S39" s="50" t="s">
        <v>17</v>
      </c>
      <c r="T39" s="50" t="s">
        <v>175</v>
      </c>
      <c r="U39" s="50" t="s">
        <v>176</v>
      </c>
      <c r="V39" s="50" t="s">
        <v>177</v>
      </c>
      <c r="X39" s="50" t="s">
        <v>17</v>
      </c>
      <c r="Y39" s="50" t="s">
        <v>175</v>
      </c>
      <c r="Z39" s="50" t="s">
        <v>176</v>
      </c>
      <c r="AA39" s="50" t="s">
        <v>177</v>
      </c>
      <c r="AC39" s="74"/>
    </row>
    <row r="40" spans="1:29" x14ac:dyDescent="0.2">
      <c r="A40" s="74"/>
      <c r="F40" s="58">
        <f>'Exhibit - Budget Rates'!F40</f>
        <v>16030</v>
      </c>
      <c r="G40" s="18" t="str">
        <f>'Exhibit - Budget Rates'!G40</f>
        <v>United Silver Plus EPO</v>
      </c>
      <c r="I40" s="55" t="str">
        <f>IFERROR(VLOOKUP($F40,'Input - Previous Rates'!$F$14:$R$70,10+COLUMN()-COLUMN($I40),FALSE)-($I$10="No")*'Exhibit - 80-20 Summary'!$H$23,"N/A")</f>
        <v>N/A</v>
      </c>
      <c r="J40" s="55" t="str">
        <f>IFERROR(VLOOKUP($F40,'Input - Previous Rates'!$F$14:$R$70,10+COLUMN()-COLUMN($I40),FALSE)-($I$10="No")*'Exhibit - 80-20 Summary'!$H$23-($I$11="No")*'Exhibit - 80-20 Summary'!$H$24+($I$12="Yes")*'Exhibit - 80-20 Summary'!$H$25,"N/A")</f>
        <v>N/A</v>
      </c>
      <c r="K40" s="55" t="str">
        <f>IFERROR(VLOOKUP($F40,'Input - Previous Rates'!$F$14:$R$70,10+COLUMN()-COLUMN($I40),FALSE)-($I$10="No")*'Exhibit - 80-20 Summary'!$H$23,"N/A")</f>
        <v>N/A</v>
      </c>
      <c r="L40" s="55" t="str">
        <f>IFERROR(VLOOKUP($F40,'Input - Previous Rates'!$F$14:$R$70,10+COLUMN()-COLUMN($I40),FALSE)-($I$10="No")*'Exhibit - 80-20 Summary'!$H$23-($I$11="No")*'Exhibit - 80-20 Summary'!$H$24+($I$12="Yes")*'Exhibit - 80-20 Summary'!$H$25,"N/A")</f>
        <v>N/A</v>
      </c>
      <c r="M40" s="18"/>
      <c r="N40" s="96">
        <f>VLOOKUP($F40,'Exhibit - 80-20 Detail non-SFO'!$F$13:$W$52,15+COLUMN()-COLUMN($N40),FALSE)+($I$10="Yes")*'Exhibit - 80-20 Summary'!$H$23</f>
        <v>189.21</v>
      </c>
      <c r="O40" s="96">
        <f>VLOOKUP($F40,'Exhibit - 80-20 Detail non-SFO'!$F$13:$W$52,15+COLUMN()-COLUMN($N40),FALSE)+($I$10="Yes")*'Exhibit - 80-20 Summary'!$H$23+($I$11="Yes")*'Exhibit - 80-20 Summary'!$H$24+($I$12="Yes")*'Exhibit - 80-20 Summary'!$H$25</f>
        <v>411.92</v>
      </c>
      <c r="P40" s="96">
        <f>VLOOKUP($F40,'Exhibit - 80-20 Detail non-SFO'!$F$13:$W$52,15+COLUMN()-COLUMN($N40),FALSE)+($I$10="Yes")*'Exhibit - 80-20 Summary'!$H$23</f>
        <v>300.60000000000002</v>
      </c>
      <c r="Q40" s="96">
        <f>VLOOKUP($F40,'Exhibit - 80-20 Detail non-SFO'!$F$13:$W$52,15+COLUMN()-COLUMN($N40),FALSE)+($I$10="Yes")*'Exhibit - 80-20 Summary'!$H$23+($I$11="Yes")*'Exhibit - 80-20 Summary'!$H$24+($I$12="Yes")*'Exhibit - 80-20 Summary'!$H$25</f>
        <v>523.30999999999995</v>
      </c>
      <c r="S40" s="90" t="str">
        <f t="shared" ref="S40:V42" si="12">IFERROR(ROUND(N40-I40,2),"N/A")</f>
        <v>N/A</v>
      </c>
      <c r="T40" s="90" t="str">
        <f t="shared" si="12"/>
        <v>N/A</v>
      </c>
      <c r="U40" s="90" t="str">
        <f t="shared" si="12"/>
        <v>N/A</v>
      </c>
      <c r="V40" s="90" t="str">
        <f t="shared" si="12"/>
        <v>N/A</v>
      </c>
      <c r="X40" s="91" t="str">
        <f t="shared" ref="X40:AA42" si="13">IFERROR(S40/I40,"N/A")</f>
        <v>N/A</v>
      </c>
      <c r="Y40" s="91" t="str">
        <f t="shared" si="13"/>
        <v>N/A</v>
      </c>
      <c r="Z40" s="91" t="str">
        <f t="shared" si="13"/>
        <v>N/A</v>
      </c>
      <c r="AA40" s="91" t="str">
        <f t="shared" si="13"/>
        <v>N/A</v>
      </c>
      <c r="AC40" s="74"/>
    </row>
    <row r="41" spans="1:29" x14ac:dyDescent="0.2">
      <c r="A41" s="74"/>
      <c r="F41" s="58">
        <f>'Exhibit - Budget Rates'!F41</f>
        <v>16050</v>
      </c>
      <c r="G41" s="18" t="str">
        <f>'Exhibit - Budget Rates'!G41</f>
        <v>Centivo Platinum Plus EPO</v>
      </c>
      <c r="I41" s="55" t="str">
        <f>IFERROR(VLOOKUP($F41,'Input - Previous Rates'!$F$14:$R$70,10+COLUMN()-COLUMN($I41),FALSE)-($I$10="No")*'Exhibit - 80-20 Summary'!$H$23,"N/A")</f>
        <v>N/A</v>
      </c>
      <c r="J41" s="55" t="str">
        <f>IFERROR(VLOOKUP($F41,'Input - Previous Rates'!$F$14:$R$70,10+COLUMN()-COLUMN($I41),FALSE)-($I$10="No")*'Exhibit - 80-20 Summary'!$H$23-($I$11="No")*'Exhibit - 80-20 Summary'!$H$24+($I$12="Yes")*'Exhibit - 80-20 Summary'!$H$25,"N/A")</f>
        <v>N/A</v>
      </c>
      <c r="K41" s="55" t="str">
        <f>IFERROR(VLOOKUP($F41,'Input - Previous Rates'!$F$14:$R$70,10+COLUMN()-COLUMN($I41),FALSE)-($I$10="No")*'Exhibit - 80-20 Summary'!$H$23,"N/A")</f>
        <v>N/A</v>
      </c>
      <c r="L41" s="55" t="str">
        <f>IFERROR(VLOOKUP($F41,'Input - Previous Rates'!$F$14:$R$70,10+COLUMN()-COLUMN($I41),FALSE)-($I$10="No")*'Exhibit - 80-20 Summary'!$H$23-($I$11="No")*'Exhibit - 80-20 Summary'!$H$24+($I$12="Yes")*'Exhibit - 80-20 Summary'!$H$25,"N/A")</f>
        <v>N/A</v>
      </c>
      <c r="M41" s="18"/>
      <c r="N41" s="96">
        <f>VLOOKUP($F41,'Exhibit - 80-20 Detail non-SFO'!$F$13:$W$52,15+COLUMN()-COLUMN($N41),FALSE)+($I$10="Yes")*'Exhibit - 80-20 Summary'!$H$23</f>
        <v>197.08</v>
      </c>
      <c r="O41" s="96">
        <f>VLOOKUP($F41,'Exhibit - 80-20 Detail non-SFO'!$F$13:$W$52,15+COLUMN()-COLUMN($N41),FALSE)+($I$10="Yes")*'Exhibit - 80-20 Summary'!$H$23+($I$11="Yes")*'Exhibit - 80-20 Summary'!$H$24+($I$12="Yes")*'Exhibit - 80-20 Summary'!$H$25</f>
        <v>429.63</v>
      </c>
      <c r="P41" s="96">
        <f>VLOOKUP($F41,'Exhibit - 80-20 Detail non-SFO'!$F$13:$W$52,15+COLUMN()-COLUMN($N41),FALSE)+($I$10="Yes")*'Exhibit - 80-20 Summary'!$H$23</f>
        <v>314.38</v>
      </c>
      <c r="Q41" s="96">
        <f>VLOOKUP($F41,'Exhibit - 80-20 Detail non-SFO'!$F$13:$W$52,15+COLUMN()-COLUMN($N41),FALSE)+($I$10="Yes")*'Exhibit - 80-20 Summary'!$H$23+($I$11="Yes")*'Exhibit - 80-20 Summary'!$H$24+($I$12="Yes")*'Exhibit - 80-20 Summary'!$H$25</f>
        <v>546.93000000000006</v>
      </c>
      <c r="S41" s="90" t="str">
        <f t="shared" ref="S41" si="14">IFERROR(ROUND(N41-I41,2),"N/A")</f>
        <v>N/A</v>
      </c>
      <c r="T41" s="90" t="str">
        <f t="shared" ref="T41" si="15">IFERROR(ROUND(O41-J41,2),"N/A")</f>
        <v>N/A</v>
      </c>
      <c r="U41" s="90" t="str">
        <f t="shared" ref="U41" si="16">IFERROR(ROUND(P41-K41,2),"N/A")</f>
        <v>N/A</v>
      </c>
      <c r="V41" s="90" t="str">
        <f t="shared" ref="V41" si="17">IFERROR(ROUND(Q41-L41,2),"N/A")</f>
        <v>N/A</v>
      </c>
      <c r="X41" s="91" t="str">
        <f t="shared" ref="X41" si="18">IFERROR(S41/I41,"N/A")</f>
        <v>N/A</v>
      </c>
      <c r="Y41" s="91" t="str">
        <f t="shared" ref="Y41" si="19">IFERROR(T41/J41,"N/A")</f>
        <v>N/A</v>
      </c>
      <c r="Z41" s="91" t="str">
        <f t="shared" ref="Z41" si="20">IFERROR(U41/K41,"N/A")</f>
        <v>N/A</v>
      </c>
      <c r="AA41" s="91" t="str">
        <f t="shared" ref="AA41" si="21">IFERROR(V41/L41,"N/A")</f>
        <v>N/A</v>
      </c>
      <c r="AC41" s="74"/>
    </row>
    <row r="42" spans="1:29" x14ac:dyDescent="0.2">
      <c r="A42" s="74"/>
      <c r="F42" s="58">
        <f>'Exhibit - Budget Rates'!F42</f>
        <v>3580</v>
      </c>
      <c r="G42" s="18" t="str">
        <f>'Exhibit - Budget Rates'!G42</f>
        <v>Bronze EPO</v>
      </c>
      <c r="I42" s="55">
        <f>IFERROR(VLOOKUP($F42,'Input - Previous Rates'!$F$14:$R$70,10+COLUMN()-COLUMN($I42),FALSE)-($I$10="No")*'Exhibit - 80-20 Summary'!$H$23,"N/A")</f>
        <v>69</v>
      </c>
      <c r="J42" s="55">
        <f>IFERROR(VLOOKUP($F42,'Input - Previous Rates'!$F$14:$R$70,10+COLUMN()-COLUMN($I42),FALSE)-($I$10="No")*'Exhibit - 80-20 Summary'!$H$23-($I$11="No")*'Exhibit - 80-20 Summary'!$H$24+($I$12="Yes")*'Exhibit - 80-20 Summary'!$H$25,"N/A")</f>
        <v>137</v>
      </c>
      <c r="K42" s="55">
        <f>IFERROR(VLOOKUP($F42,'Input - Previous Rates'!$F$14:$R$70,10+COLUMN()-COLUMN($I42),FALSE)-($I$10="No")*'Exhibit - 80-20 Summary'!$H$23,"N/A")</f>
        <v>83</v>
      </c>
      <c r="L42" s="55">
        <f>IFERROR(VLOOKUP($F42,'Input - Previous Rates'!$F$14:$R$70,10+COLUMN()-COLUMN($I42),FALSE)-($I$10="No")*'Exhibit - 80-20 Summary'!$H$23-($I$11="No")*'Exhibit - 80-20 Summary'!$H$24+($I$12="Yes")*'Exhibit - 80-20 Summary'!$H$25,"N/A")</f>
        <v>157</v>
      </c>
      <c r="M42" s="18"/>
      <c r="N42" s="96">
        <f>VLOOKUP($F42,'Exhibit - 80-20 Detail non-SFO'!$F$13:$W$52,15+COLUMN()-COLUMN($N42),FALSE)+($I$10="Yes")*'Exhibit - 80-20 Summary'!$H$23</f>
        <v>100.68</v>
      </c>
      <c r="O42" s="96">
        <f>VLOOKUP($F42,'Exhibit - 80-20 Detail non-SFO'!$F$13:$W$52,15+COLUMN()-COLUMN($N42),FALSE)+($I$10="Yes")*'Exhibit - 80-20 Summary'!$H$23+($I$11="Yes")*'Exhibit - 80-20 Summary'!$H$24+($I$12="Yes")*'Exhibit - 80-20 Summary'!$H$25</f>
        <v>212.73000000000002</v>
      </c>
      <c r="P42" s="96">
        <f>VLOOKUP($F42,'Exhibit - 80-20 Detail non-SFO'!$F$13:$W$52,15+COLUMN()-COLUMN($N42),FALSE)+($I$10="Yes")*'Exhibit - 80-20 Summary'!$H$23</f>
        <v>145.68</v>
      </c>
      <c r="Q42" s="96">
        <f>VLOOKUP($F42,'Exhibit - 80-20 Detail non-SFO'!$F$13:$W$52,15+COLUMN()-COLUMN($N42),FALSE)+($I$10="Yes")*'Exhibit - 80-20 Summary'!$H$23+($I$11="Yes")*'Exhibit - 80-20 Summary'!$H$24+($I$12="Yes")*'Exhibit - 80-20 Summary'!$H$25</f>
        <v>257.73</v>
      </c>
      <c r="S42" s="90">
        <f t="shared" si="12"/>
        <v>31.68</v>
      </c>
      <c r="T42" s="90">
        <f t="shared" si="12"/>
        <v>75.73</v>
      </c>
      <c r="U42" s="90">
        <f t="shared" si="12"/>
        <v>62.68</v>
      </c>
      <c r="V42" s="90">
        <f t="shared" si="12"/>
        <v>100.73</v>
      </c>
      <c r="X42" s="91">
        <f t="shared" si="13"/>
        <v>0.45913043478260868</v>
      </c>
      <c r="Y42" s="91">
        <f t="shared" si="13"/>
        <v>0.55277372262773727</v>
      </c>
      <c r="Z42" s="91">
        <f t="shared" si="13"/>
        <v>0.75518072289156624</v>
      </c>
      <c r="AA42" s="91">
        <f t="shared" si="13"/>
        <v>0.64159235668789816</v>
      </c>
      <c r="AC42" s="74"/>
    </row>
    <row r="43" spans="1:29" x14ac:dyDescent="0.2">
      <c r="A43" s="74"/>
      <c r="F43" s="58"/>
      <c r="I43" s="95"/>
      <c r="J43" s="95"/>
      <c r="K43" s="95"/>
      <c r="L43" s="95"/>
      <c r="N43" s="95"/>
      <c r="O43" s="95"/>
      <c r="P43" s="95"/>
      <c r="Q43" s="95"/>
      <c r="S43" s="55"/>
      <c r="T43" s="55"/>
      <c r="U43" s="55"/>
      <c r="V43" s="55"/>
      <c r="X43" s="55"/>
      <c r="Y43" s="55"/>
      <c r="Z43" s="55"/>
      <c r="AA43" s="55"/>
      <c r="AC43" s="74"/>
    </row>
    <row r="44" spans="1:29" x14ac:dyDescent="0.2">
      <c r="A44" s="74"/>
      <c r="F44" s="58"/>
      <c r="I44" s="95"/>
      <c r="J44" s="95"/>
      <c r="K44" s="95"/>
      <c r="L44" s="95"/>
      <c r="N44" s="95"/>
      <c r="O44" s="95"/>
      <c r="P44" s="95"/>
      <c r="Q44" s="95"/>
      <c r="S44" s="55"/>
      <c r="T44" s="55"/>
      <c r="U44" s="55"/>
      <c r="V44" s="55"/>
      <c r="X44" s="55"/>
      <c r="Y44" s="55"/>
      <c r="Z44" s="55"/>
      <c r="AA44" s="55"/>
      <c r="AC44" s="74"/>
    </row>
    <row r="45" spans="1:29" ht="16.5" thickBot="1" x14ac:dyDescent="0.3">
      <c r="A45" s="74"/>
      <c r="E45" s="37" t="s">
        <v>226</v>
      </c>
      <c r="F45" s="37"/>
      <c r="G45" s="37"/>
      <c r="H45" s="37"/>
      <c r="I45" s="37"/>
      <c r="J45" s="37"/>
      <c r="K45" s="37"/>
      <c r="L45" s="37"/>
      <c r="M45" s="37"/>
      <c r="N45" s="37"/>
      <c r="O45" s="37"/>
      <c r="P45" s="37"/>
      <c r="Q45" s="37"/>
      <c r="R45" s="37"/>
      <c r="S45" s="92"/>
      <c r="T45" s="92"/>
      <c r="U45" s="92"/>
      <c r="V45" s="92"/>
      <c r="W45" s="92"/>
      <c r="X45" s="92"/>
      <c r="Y45" s="92"/>
      <c r="Z45" s="92"/>
      <c r="AA45" s="92"/>
      <c r="AC45" s="74"/>
    </row>
    <row r="46" spans="1:29" ht="13.5" thickTop="1" x14ac:dyDescent="0.2">
      <c r="A46" s="74"/>
      <c r="AC46" s="74"/>
    </row>
    <row r="47" spans="1:29" ht="13.5" hidden="1" thickBot="1" x14ac:dyDescent="0.25">
      <c r="A47" s="74"/>
      <c r="I47" s="136" t="str">
        <f>I$17</f>
        <v>2021 Monthly Employee Contributions</v>
      </c>
      <c r="J47" s="136"/>
      <c r="K47" s="136"/>
      <c r="L47" s="136"/>
      <c r="N47" s="136" t="str">
        <f>N$17</f>
        <v>2022 Monthly Employee Contributions</v>
      </c>
      <c r="O47" s="136"/>
      <c r="P47" s="136"/>
      <c r="Q47" s="136"/>
      <c r="S47" s="136" t="str">
        <f>S$17</f>
        <v>Monthly Dollar Change</v>
      </c>
      <c r="T47" s="136"/>
      <c r="U47" s="136"/>
      <c r="V47" s="136"/>
      <c r="X47" s="136" t="str">
        <f>X$17</f>
        <v>Percentage Change</v>
      </c>
      <c r="Y47" s="136"/>
      <c r="Z47" s="136"/>
      <c r="AA47" s="136"/>
      <c r="AC47" s="74"/>
    </row>
    <row r="48" spans="1:29" ht="13.5" thickBot="1" x14ac:dyDescent="0.25">
      <c r="A48" s="74"/>
      <c r="F48" s="50" t="s">
        <v>20</v>
      </c>
      <c r="G48" s="50" t="s">
        <v>173</v>
      </c>
      <c r="I48" s="50" t="s">
        <v>17</v>
      </c>
      <c r="J48" s="50" t="s">
        <v>175</v>
      </c>
      <c r="K48" s="50" t="s">
        <v>176</v>
      </c>
      <c r="L48" s="50" t="s">
        <v>177</v>
      </c>
      <c r="N48" s="50" t="s">
        <v>17</v>
      </c>
      <c r="O48" s="50" t="s">
        <v>175</v>
      </c>
      <c r="P48" s="50" t="s">
        <v>176</v>
      </c>
      <c r="Q48" s="50" t="s">
        <v>177</v>
      </c>
      <c r="S48" s="50" t="s">
        <v>17</v>
      </c>
      <c r="T48" s="50" t="s">
        <v>175</v>
      </c>
      <c r="U48" s="50" t="s">
        <v>176</v>
      </c>
      <c r="V48" s="50" t="s">
        <v>177</v>
      </c>
      <c r="X48" s="50" t="s">
        <v>17</v>
      </c>
      <c r="Y48" s="50" t="s">
        <v>175</v>
      </c>
      <c r="Z48" s="50" t="s">
        <v>176</v>
      </c>
      <c r="AA48" s="50" t="s">
        <v>177</v>
      </c>
      <c r="AC48" s="74"/>
    </row>
    <row r="49" spans="1:29" x14ac:dyDescent="0.2">
      <c r="A49" s="74"/>
      <c r="F49" s="58">
        <f>'Exhibit - Budget Rates'!F49</f>
        <v>13210</v>
      </c>
      <c r="G49" s="18" t="str">
        <f>'Exhibit - Budget Rates'!G49</f>
        <v>Anthem CO HMO</v>
      </c>
      <c r="I49" s="55">
        <f>IFERROR(VLOOKUP($F49,'Input - Previous Rates'!$F$14:$R$70,10+COLUMN()-COLUMN($I49),FALSE)-($I$10="No")*'Exhibit - 80-20 Summary'!$H$23,"N/A")</f>
        <v>203.16</v>
      </c>
      <c r="J49" s="55">
        <f>IFERROR(VLOOKUP($F49,'Input - Previous Rates'!$F$14:$R$70,10+COLUMN()-COLUMN($I49),FALSE)-($I$10="No")*'Exhibit - 80-20 Summary'!$H$23-($I$11="No")*'Exhibit - 80-20 Summary'!$H$24+($I$12="Yes")*'Exhibit - 80-20 Summary'!$H$25,"N/A")</f>
        <v>443.45</v>
      </c>
      <c r="K49" s="55">
        <f>IFERROR(VLOOKUP($F49,'Input - Previous Rates'!$F$14:$R$70,10+COLUMN()-COLUMN($I49),FALSE)-($I$10="No")*'Exhibit - 80-20 Summary'!$H$23,"N/A")</f>
        <v>325.06</v>
      </c>
      <c r="L49" s="55">
        <f>IFERROR(VLOOKUP($F49,'Input - Previous Rates'!$F$14:$R$70,10+COLUMN()-COLUMN($I49),FALSE)-($I$10="No")*'Exhibit - 80-20 Summary'!$H$23-($I$11="No")*'Exhibit - 80-20 Summary'!$H$24+($I$12="Yes")*'Exhibit - 80-20 Summary'!$H$25,"N/A")</f>
        <v>565.35</v>
      </c>
      <c r="M49" s="18"/>
      <c r="N49" s="96">
        <f>VLOOKUP($F49,'Exhibit - 80-20 Detail non-SFO'!$F$13:$W$52,15+COLUMN()-COLUMN($N49),FALSE)+($I$10="Yes")*'Exhibit - 80-20 Summary'!$H$23</f>
        <v>212.56</v>
      </c>
      <c r="O49" s="96">
        <f>VLOOKUP($F49,'Exhibit - 80-20 Detail non-SFO'!$F$13:$W$52,15+COLUMN()-COLUMN($N49),FALSE)+($I$10="Yes")*'Exhibit - 80-20 Summary'!$H$23+($I$11="Yes")*'Exhibit - 80-20 Summary'!$H$24+($I$12="Yes")*'Exhibit - 80-20 Summary'!$H$25</f>
        <v>464.46</v>
      </c>
      <c r="P49" s="96">
        <f>VLOOKUP($F49,'Exhibit - 80-20 Detail non-SFO'!$F$13:$W$52,15+COLUMN()-COLUMN($N49),FALSE)+($I$10="Yes")*'Exhibit - 80-20 Summary'!$H$23</f>
        <v>341.47</v>
      </c>
      <c r="Q49" s="96">
        <f>VLOOKUP($F49,'Exhibit - 80-20 Detail non-SFO'!$F$13:$W$52,15+COLUMN()-COLUMN($N49),FALSE)+($I$10="Yes")*'Exhibit - 80-20 Summary'!$H$23+($I$11="Yes")*'Exhibit - 80-20 Summary'!$H$24+($I$12="Yes")*'Exhibit - 80-20 Summary'!$H$25</f>
        <v>593.37</v>
      </c>
      <c r="S49" s="90">
        <f t="shared" ref="S49:V55" si="22">IFERROR(ROUND(N49-I49,2),"N/A")</f>
        <v>9.4</v>
      </c>
      <c r="T49" s="90">
        <f t="shared" si="22"/>
        <v>21.01</v>
      </c>
      <c r="U49" s="90">
        <f t="shared" si="22"/>
        <v>16.41</v>
      </c>
      <c r="V49" s="90">
        <f t="shared" si="22"/>
        <v>28.02</v>
      </c>
      <c r="X49" s="91">
        <f t="shared" ref="X49:AA55" si="23">IFERROR(S49/I49,"N/A")</f>
        <v>4.6268950580822997E-2</v>
      </c>
      <c r="Y49" s="91">
        <f t="shared" si="23"/>
        <v>4.7378509414815653E-2</v>
      </c>
      <c r="Z49" s="91">
        <f t="shared" si="23"/>
        <v>5.0482987756106566E-2</v>
      </c>
      <c r="AA49" s="91">
        <f t="shared" si="23"/>
        <v>4.9562218094985407E-2</v>
      </c>
      <c r="AC49" s="74"/>
    </row>
    <row r="50" spans="1:29" x14ac:dyDescent="0.2">
      <c r="A50" s="74"/>
      <c r="F50" s="58">
        <f>'Exhibit - Budget Rates'!F50</f>
        <v>13200</v>
      </c>
      <c r="G50" s="18" t="str">
        <f>'Exhibit - Budget Rates'!G50</f>
        <v>BCBS IL HMO</v>
      </c>
      <c r="I50" s="55">
        <f>IFERROR(VLOOKUP($F50,'Input - Previous Rates'!$F$14:$R$70,10+COLUMN()-COLUMN($I50),FALSE)-($I$10="No")*'Exhibit - 80-20 Summary'!$H$23,"N/A")</f>
        <v>199.51</v>
      </c>
      <c r="J50" s="55">
        <f>IFERROR(VLOOKUP($F50,'Input - Previous Rates'!$F$14:$R$70,10+COLUMN()-COLUMN($I50),FALSE)-($I$10="No")*'Exhibit - 80-20 Summary'!$H$23-($I$11="No")*'Exhibit - 80-20 Summary'!$H$24+($I$12="Yes")*'Exhibit - 80-20 Summary'!$H$25,"N/A")</f>
        <v>435.24</v>
      </c>
      <c r="K50" s="55">
        <f>IFERROR(VLOOKUP($F50,'Input - Previous Rates'!$F$14:$R$70,10+COLUMN()-COLUMN($I50),FALSE)-($I$10="No")*'Exhibit - 80-20 Summary'!$H$23,"N/A")</f>
        <v>318.68</v>
      </c>
      <c r="L50" s="55">
        <f>IFERROR(VLOOKUP($F50,'Input - Previous Rates'!$F$14:$R$70,10+COLUMN()-COLUMN($I50),FALSE)-($I$10="No")*'Exhibit - 80-20 Summary'!$H$23-($I$11="No")*'Exhibit - 80-20 Summary'!$H$24+($I$12="Yes")*'Exhibit - 80-20 Summary'!$H$25,"N/A")</f>
        <v>554.4</v>
      </c>
      <c r="M50" s="18"/>
      <c r="N50" s="96">
        <f>VLOOKUP($F50,'Exhibit - 80-20 Detail non-SFO'!$F$13:$W$52,15+COLUMN()-COLUMN($N50),FALSE)+($I$10="Yes")*'Exhibit - 80-20 Summary'!$H$23</f>
        <v>195.2</v>
      </c>
      <c r="O50" s="96">
        <f>VLOOKUP($F50,'Exhibit - 80-20 Detail non-SFO'!$F$13:$W$52,15+COLUMN()-COLUMN($N50),FALSE)+($I$10="Yes")*'Exhibit - 80-20 Summary'!$H$23+($I$11="Yes")*'Exhibit - 80-20 Summary'!$H$24+($I$12="Yes")*'Exhibit - 80-20 Summary'!$H$25</f>
        <v>425.39</v>
      </c>
      <c r="P50" s="96">
        <f>VLOOKUP($F50,'Exhibit - 80-20 Detail non-SFO'!$F$13:$W$52,15+COLUMN()-COLUMN($N50),FALSE)+($I$10="Yes")*'Exhibit - 80-20 Summary'!$H$23</f>
        <v>311.08</v>
      </c>
      <c r="Q50" s="96">
        <f>VLOOKUP($F50,'Exhibit - 80-20 Detail non-SFO'!$F$13:$W$52,15+COLUMN()-COLUMN($N50),FALSE)+($I$10="Yes")*'Exhibit - 80-20 Summary'!$H$23+($I$11="Yes")*'Exhibit - 80-20 Summary'!$H$24+($I$12="Yes")*'Exhibit - 80-20 Summary'!$H$25</f>
        <v>541.28</v>
      </c>
      <c r="S50" s="90">
        <f t="shared" si="22"/>
        <v>-4.3099999999999996</v>
      </c>
      <c r="T50" s="90">
        <f t="shared" si="22"/>
        <v>-9.85</v>
      </c>
      <c r="U50" s="90">
        <f t="shared" si="22"/>
        <v>-7.6</v>
      </c>
      <c r="V50" s="90">
        <f t="shared" si="22"/>
        <v>-13.12</v>
      </c>
      <c r="X50" s="91">
        <f t="shared" si="23"/>
        <v>-2.1602927171570346E-2</v>
      </c>
      <c r="Y50" s="91">
        <f t="shared" si="23"/>
        <v>-2.2631191986030693E-2</v>
      </c>
      <c r="Z50" s="91">
        <f t="shared" si="23"/>
        <v>-2.3848374544998115E-2</v>
      </c>
      <c r="AA50" s="91">
        <f t="shared" si="23"/>
        <v>-2.3665223665223663E-2</v>
      </c>
      <c r="AC50" s="74"/>
    </row>
    <row r="51" spans="1:29" x14ac:dyDescent="0.2">
      <c r="A51" s="74"/>
      <c r="F51" s="58">
        <f>'Exhibit - Budget Rates'!F51</f>
        <v>16060</v>
      </c>
      <c r="G51" s="18" t="str">
        <f>'Exhibit - Budget Rates'!G51</f>
        <v>BCBS TX HMO</v>
      </c>
      <c r="I51" s="55" t="str">
        <f>IFERROR(VLOOKUP($F51,'Input - Previous Rates'!$F$14:$R$70,10+COLUMN()-COLUMN($I51),FALSE)-($I$10="No")*'Exhibit - 80-20 Summary'!$H$23,"N/A")</f>
        <v>N/A</v>
      </c>
      <c r="J51" s="55" t="str">
        <f>IFERROR(VLOOKUP($F51,'Input - Previous Rates'!$F$14:$R$70,10+COLUMN()-COLUMN($I51),FALSE)-($I$10="No")*'Exhibit - 80-20 Summary'!$H$23-($I$11="No")*'Exhibit - 80-20 Summary'!$H$24+($I$12="Yes")*'Exhibit - 80-20 Summary'!$H$25,"N/A")</f>
        <v>N/A</v>
      </c>
      <c r="K51" s="55" t="str">
        <f>IFERROR(VLOOKUP($F51,'Input - Previous Rates'!$F$14:$R$70,10+COLUMN()-COLUMN($I51),FALSE)-($I$10="No")*'Exhibit - 80-20 Summary'!$H$23,"N/A")</f>
        <v>N/A</v>
      </c>
      <c r="L51" s="55" t="str">
        <f>IFERROR(VLOOKUP($F51,'Input - Previous Rates'!$F$14:$R$70,10+COLUMN()-COLUMN($I51),FALSE)-($I$10="No")*'Exhibit - 80-20 Summary'!$H$23-($I$11="No")*'Exhibit - 80-20 Summary'!$H$24+($I$12="Yes")*'Exhibit - 80-20 Summary'!$H$25,"N/A")</f>
        <v>N/A</v>
      </c>
      <c r="M51" s="18"/>
      <c r="N51" s="96">
        <f>VLOOKUP($F51,'Exhibit - 80-20 Detail non-SFO'!$F$13:$W$52,15+COLUMN()-COLUMN($N51),FALSE)+($I$10="Yes")*'Exhibit - 80-20 Summary'!$H$23</f>
        <v>203.44</v>
      </c>
      <c r="O51" s="96">
        <f>VLOOKUP($F51,'Exhibit - 80-20 Detail non-SFO'!$F$13:$W$52,15+COLUMN()-COLUMN($N51),FALSE)+($I$10="Yes")*'Exhibit - 80-20 Summary'!$H$23+($I$11="Yes")*'Exhibit - 80-20 Summary'!$H$24+($I$12="Yes")*'Exhibit - 80-20 Summary'!$H$25</f>
        <v>443.95</v>
      </c>
      <c r="P51" s="96">
        <f>VLOOKUP($F51,'Exhibit - 80-20 Detail non-SFO'!$F$13:$W$52,15+COLUMN()-COLUMN($N51),FALSE)+($I$10="Yes")*'Exhibit - 80-20 Summary'!$H$23</f>
        <v>325.51</v>
      </c>
      <c r="Q51" s="96">
        <f>VLOOKUP($F51,'Exhibit - 80-20 Detail non-SFO'!$F$13:$W$52,15+COLUMN()-COLUMN($N51),FALSE)+($I$10="Yes")*'Exhibit - 80-20 Summary'!$H$23+($I$11="Yes")*'Exhibit - 80-20 Summary'!$H$24+($I$12="Yes")*'Exhibit - 80-20 Summary'!$H$25</f>
        <v>566.01</v>
      </c>
      <c r="S51" s="90" t="str">
        <f t="shared" ref="S51" si="24">IFERROR(ROUND(N51-I51,2),"N/A")</f>
        <v>N/A</v>
      </c>
      <c r="T51" s="90" t="str">
        <f t="shared" ref="T51" si="25">IFERROR(ROUND(O51-J51,2),"N/A")</f>
        <v>N/A</v>
      </c>
      <c r="U51" s="90" t="str">
        <f t="shared" ref="U51" si="26">IFERROR(ROUND(P51-K51,2),"N/A")</f>
        <v>N/A</v>
      </c>
      <c r="V51" s="90" t="str">
        <f t="shared" ref="V51" si="27">IFERROR(ROUND(Q51-L51,2),"N/A")</f>
        <v>N/A</v>
      </c>
      <c r="X51" s="91" t="str">
        <f t="shared" ref="X51" si="28">IFERROR(S51/I51,"N/A")</f>
        <v>N/A</v>
      </c>
      <c r="Y51" s="91" t="str">
        <f t="shared" ref="Y51" si="29">IFERROR(T51/J51,"N/A")</f>
        <v>N/A</v>
      </c>
      <c r="Z51" s="91" t="str">
        <f t="shared" ref="Z51" si="30">IFERROR(U51/K51,"N/A")</f>
        <v>N/A</v>
      </c>
      <c r="AA51" s="91" t="str">
        <f t="shared" ref="AA51" si="31">IFERROR(V51/L51,"N/A")</f>
        <v>N/A</v>
      </c>
      <c r="AC51" s="74"/>
    </row>
    <row r="52" spans="1:29" x14ac:dyDescent="0.2">
      <c r="A52" s="74"/>
      <c r="F52" s="58">
        <f>'Exhibit - Budget Rates'!F52</f>
        <v>3621</v>
      </c>
      <c r="G52" s="18" t="str">
        <f>'Exhibit - Budget Rates'!G52</f>
        <v>NetCare Guam HMO</v>
      </c>
      <c r="I52" s="55">
        <f>IFERROR(VLOOKUP($F52,'Input - Previous Rates'!$F$14:$R$70,10+COLUMN()-COLUMN($I52),FALSE)-($I$10="No")*'Exhibit - 80-20 Summary'!$H$23,"N/A")</f>
        <v>198.61</v>
      </c>
      <c r="J52" s="55">
        <f>IFERROR(VLOOKUP($F52,'Input - Previous Rates'!$F$14:$R$70,10+COLUMN()-COLUMN($I52),FALSE)-($I$10="No")*'Exhibit - 80-20 Summary'!$H$23-($I$11="No")*'Exhibit - 80-20 Summary'!$H$24+($I$12="Yes")*'Exhibit - 80-20 Summary'!$H$25,"N/A")</f>
        <v>433.22</v>
      </c>
      <c r="K52" s="55">
        <f>IFERROR(VLOOKUP($F52,'Input - Previous Rates'!$F$14:$R$70,10+COLUMN()-COLUMN($I52),FALSE)-($I$10="No")*'Exhibit - 80-20 Summary'!$H$23,"N/A")</f>
        <v>317.10000000000002</v>
      </c>
      <c r="L52" s="55">
        <f>IFERROR(VLOOKUP($F52,'Input - Previous Rates'!$F$14:$R$70,10+COLUMN()-COLUMN($I52),FALSE)-($I$10="No")*'Exhibit - 80-20 Summary'!$H$23-($I$11="No")*'Exhibit - 80-20 Summary'!$H$24+($I$12="Yes")*'Exhibit - 80-20 Summary'!$H$25,"N/A")</f>
        <v>551.72</v>
      </c>
      <c r="M52" s="18"/>
      <c r="N52" s="96">
        <f>VLOOKUP($F52,'Exhibit - 80-20 Detail non-SFO'!$F$13:$W$52,15+COLUMN()-COLUMN($N52),FALSE)+($I$10="Yes")*'Exhibit - 80-20 Summary'!$H$23</f>
        <v>213.21</v>
      </c>
      <c r="O52" s="96">
        <f>VLOOKUP($F52,'Exhibit - 80-20 Detail non-SFO'!$F$13:$W$52,15+COLUMN()-COLUMN($N52),FALSE)+($I$10="Yes")*'Exhibit - 80-20 Summary'!$H$23+($I$11="Yes")*'Exhibit - 80-20 Summary'!$H$24+($I$12="Yes")*'Exhibit - 80-20 Summary'!$H$25</f>
        <v>466.09</v>
      </c>
      <c r="P52" s="96">
        <f>VLOOKUP($F52,'Exhibit - 80-20 Detail non-SFO'!$F$13:$W$52,15+COLUMN()-COLUMN($N52),FALSE)+($I$10="Yes")*'Exhibit - 80-20 Summary'!$H$23</f>
        <v>342.66</v>
      </c>
      <c r="Q52" s="96">
        <f>VLOOKUP($F52,'Exhibit - 80-20 Detail non-SFO'!$F$13:$W$52,15+COLUMN()-COLUMN($N52),FALSE)+($I$10="Yes")*'Exhibit - 80-20 Summary'!$H$23+($I$11="Yes")*'Exhibit - 80-20 Summary'!$H$24+($I$12="Yes")*'Exhibit - 80-20 Summary'!$H$25</f>
        <v>595.55999999999995</v>
      </c>
      <c r="S52" s="90">
        <f t="shared" si="22"/>
        <v>14.6</v>
      </c>
      <c r="T52" s="90">
        <f t="shared" si="22"/>
        <v>32.869999999999997</v>
      </c>
      <c r="U52" s="90">
        <f t="shared" si="22"/>
        <v>25.56</v>
      </c>
      <c r="V52" s="90">
        <f t="shared" si="22"/>
        <v>43.84</v>
      </c>
      <c r="X52" s="91">
        <f t="shared" si="23"/>
        <v>7.3510900760283965E-2</v>
      </c>
      <c r="Y52" s="91">
        <f t="shared" si="23"/>
        <v>7.5873690042010972E-2</v>
      </c>
      <c r="Z52" s="91">
        <f t="shared" si="23"/>
        <v>8.0605487228003772E-2</v>
      </c>
      <c r="AA52" s="91">
        <f t="shared" si="23"/>
        <v>7.9460595954469665E-2</v>
      </c>
      <c r="AC52" s="74"/>
    </row>
    <row r="53" spans="1:29" x14ac:dyDescent="0.2">
      <c r="A53" s="74"/>
      <c r="F53" s="58">
        <f>'Exhibit - Budget Rates'!F53</f>
        <v>3541</v>
      </c>
      <c r="G53" s="18" t="str">
        <f>'Exhibit - Budget Rates'!G53</f>
        <v>NetCare Saipan HMO</v>
      </c>
      <c r="I53" s="55">
        <f>IFERROR(VLOOKUP($F53,'Input - Previous Rates'!$F$14:$R$70,10+COLUMN()-COLUMN($I53),FALSE)-($I$10="No")*'Exhibit - 80-20 Summary'!$H$23,"N/A")</f>
        <v>198.61</v>
      </c>
      <c r="J53" s="55">
        <f>IFERROR(VLOOKUP($F53,'Input - Previous Rates'!$F$14:$R$70,10+COLUMN()-COLUMN($I53),FALSE)-($I$10="No")*'Exhibit - 80-20 Summary'!$H$23-($I$11="No")*'Exhibit - 80-20 Summary'!$H$24+($I$12="Yes")*'Exhibit - 80-20 Summary'!$H$25,"N/A")</f>
        <v>433.22</v>
      </c>
      <c r="K53" s="55">
        <f>IFERROR(VLOOKUP($F53,'Input - Previous Rates'!$F$14:$R$70,10+COLUMN()-COLUMN($I53),FALSE)-($I$10="No")*'Exhibit - 80-20 Summary'!$H$23,"N/A")</f>
        <v>317.10000000000002</v>
      </c>
      <c r="L53" s="55">
        <f>IFERROR(VLOOKUP($F53,'Input - Previous Rates'!$F$14:$R$70,10+COLUMN()-COLUMN($I53),FALSE)-($I$10="No")*'Exhibit - 80-20 Summary'!$H$23-($I$11="No")*'Exhibit - 80-20 Summary'!$H$24+($I$12="Yes")*'Exhibit - 80-20 Summary'!$H$25,"N/A")</f>
        <v>551.72</v>
      </c>
      <c r="M53" s="18"/>
      <c r="N53" s="96">
        <f>VLOOKUP($F53,'Exhibit - 80-20 Detail non-SFO'!$F$13:$W$52,15+COLUMN()-COLUMN($N53),FALSE)+($I$10="Yes")*'Exhibit - 80-20 Summary'!$H$23</f>
        <v>213.21</v>
      </c>
      <c r="O53" s="96">
        <f>VLOOKUP($F53,'Exhibit - 80-20 Detail non-SFO'!$F$13:$W$52,15+COLUMN()-COLUMN($N53),FALSE)+($I$10="Yes")*'Exhibit - 80-20 Summary'!$H$23+($I$11="Yes")*'Exhibit - 80-20 Summary'!$H$24+($I$12="Yes")*'Exhibit - 80-20 Summary'!$H$25</f>
        <v>466.09</v>
      </c>
      <c r="P53" s="96">
        <f>VLOOKUP($F53,'Exhibit - 80-20 Detail non-SFO'!$F$13:$W$52,15+COLUMN()-COLUMN($N53),FALSE)+($I$10="Yes")*'Exhibit - 80-20 Summary'!$H$23</f>
        <v>342.66</v>
      </c>
      <c r="Q53" s="96">
        <f>VLOOKUP($F53,'Exhibit - 80-20 Detail non-SFO'!$F$13:$W$52,15+COLUMN()-COLUMN($N53),FALSE)+($I$10="Yes")*'Exhibit - 80-20 Summary'!$H$23+($I$11="Yes")*'Exhibit - 80-20 Summary'!$H$24+($I$12="Yes")*'Exhibit - 80-20 Summary'!$H$25</f>
        <v>595.55999999999995</v>
      </c>
      <c r="S53" s="90">
        <f t="shared" ref="S53" si="32">IFERROR(ROUND(N53-I53,2),"N/A")</f>
        <v>14.6</v>
      </c>
      <c r="T53" s="90">
        <f t="shared" ref="T53" si="33">IFERROR(ROUND(O53-J53,2),"N/A")</f>
        <v>32.869999999999997</v>
      </c>
      <c r="U53" s="90">
        <f t="shared" ref="U53" si="34">IFERROR(ROUND(P53-K53,2),"N/A")</f>
        <v>25.56</v>
      </c>
      <c r="V53" s="90">
        <f t="shared" ref="V53" si="35">IFERROR(ROUND(Q53-L53,2),"N/A")</f>
        <v>43.84</v>
      </c>
      <c r="X53" s="91">
        <f t="shared" ref="X53" si="36">IFERROR(S53/I53,"N/A")</f>
        <v>7.3510900760283965E-2</v>
      </c>
      <c r="Y53" s="91">
        <f t="shared" ref="Y53" si="37">IFERROR(T53/J53,"N/A")</f>
        <v>7.5873690042010972E-2</v>
      </c>
      <c r="Z53" s="91">
        <f t="shared" ref="Z53" si="38">IFERROR(U53/K53,"N/A")</f>
        <v>8.0605487228003772E-2</v>
      </c>
      <c r="AA53" s="91">
        <f t="shared" ref="AA53" si="39">IFERROR(V53/L53,"N/A")</f>
        <v>7.9460595954469665E-2</v>
      </c>
      <c r="AC53" s="74"/>
    </row>
    <row r="54" spans="1:29" x14ac:dyDescent="0.2">
      <c r="A54" s="74"/>
      <c r="F54" s="58">
        <f>'Exhibit - Budget Rates'!F54</f>
        <v>3611</v>
      </c>
      <c r="G54" s="18" t="str">
        <f>'Exhibit - Budget Rates'!G54</f>
        <v>NetCare Guam PPO</v>
      </c>
      <c r="I54" s="55">
        <f>IFERROR(VLOOKUP($F54,'Input - Previous Rates'!$F$14:$R$70,10+COLUMN()-COLUMN($I54),FALSE)-($I$10="No")*'Exhibit - 80-20 Summary'!$H$23,"N/A")</f>
        <v>161.56</v>
      </c>
      <c r="J54" s="55">
        <f>IFERROR(VLOOKUP($F54,'Input - Previous Rates'!$F$14:$R$70,10+COLUMN()-COLUMN($I54),FALSE)-($I$10="No")*'Exhibit - 80-20 Summary'!$H$23-($I$11="No")*'Exhibit - 80-20 Summary'!$H$24+($I$12="Yes")*'Exhibit - 80-20 Summary'!$H$25,"N/A")</f>
        <v>350.38</v>
      </c>
      <c r="K54" s="55">
        <f>IFERROR(VLOOKUP($F54,'Input - Previous Rates'!$F$14:$R$70,10+COLUMN()-COLUMN($I54),FALSE)-($I$10="No")*'Exhibit - 80-20 Summary'!$H$23,"N/A")</f>
        <v>252.17</v>
      </c>
      <c r="L54" s="55">
        <f>IFERROR(VLOOKUP($F54,'Input - Previous Rates'!$F$14:$R$70,10+COLUMN()-COLUMN($I54),FALSE)-($I$10="No")*'Exhibit - 80-20 Summary'!$H$23-($I$11="No")*'Exhibit - 80-20 Summary'!$H$24+($I$12="Yes")*'Exhibit - 80-20 Summary'!$H$25,"N/A")</f>
        <v>440.98</v>
      </c>
      <c r="M54" s="18"/>
      <c r="N54" s="96">
        <f>VLOOKUP($F54,'Exhibit - 80-20 Detail non-SFO'!$F$13:$W$52,15+COLUMN()-COLUMN($N54),FALSE)+($I$10="Yes")*'Exhibit - 80-20 Summary'!$H$23</f>
        <v>156.56</v>
      </c>
      <c r="O54" s="96">
        <f>VLOOKUP($F54,'Exhibit - 80-20 Detail non-SFO'!$F$13:$W$52,15+COLUMN()-COLUMN($N54),FALSE)+($I$10="Yes")*'Exhibit - 80-20 Summary'!$H$23+($I$11="Yes")*'Exhibit - 80-20 Summary'!$H$24+($I$12="Yes")*'Exhibit - 80-20 Summary'!$H$25</f>
        <v>338.46000000000004</v>
      </c>
      <c r="P54" s="96">
        <f>VLOOKUP($F54,'Exhibit - 80-20 Detail non-SFO'!$F$13:$W$52,15+COLUMN()-COLUMN($N54),FALSE)+($I$10="Yes")*'Exhibit - 80-20 Summary'!$H$23</f>
        <v>243.46</v>
      </c>
      <c r="Q54" s="96">
        <f>VLOOKUP($F54,'Exhibit - 80-20 Detail non-SFO'!$F$13:$W$52,15+COLUMN()-COLUMN($N54),FALSE)+($I$10="Yes")*'Exhibit - 80-20 Summary'!$H$23+($I$11="Yes")*'Exhibit - 80-20 Summary'!$H$24+($I$12="Yes")*'Exhibit - 80-20 Summary'!$H$25</f>
        <v>425.36</v>
      </c>
      <c r="S54" s="90">
        <f t="shared" si="22"/>
        <v>-5</v>
      </c>
      <c r="T54" s="90">
        <f t="shared" si="22"/>
        <v>-11.92</v>
      </c>
      <c r="U54" s="90">
        <f t="shared" si="22"/>
        <v>-8.7100000000000009</v>
      </c>
      <c r="V54" s="90">
        <f t="shared" si="22"/>
        <v>-15.62</v>
      </c>
      <c r="X54" s="91">
        <f t="shared" si="23"/>
        <v>-3.094825451844516E-2</v>
      </c>
      <c r="Y54" s="91">
        <f t="shared" si="23"/>
        <v>-3.4020206632798679E-2</v>
      </c>
      <c r="Z54" s="91">
        <f t="shared" si="23"/>
        <v>-3.4540191140897021E-2</v>
      </c>
      <c r="AA54" s="91">
        <f t="shared" si="23"/>
        <v>-3.542110753322146E-2</v>
      </c>
      <c r="AC54" s="74"/>
    </row>
    <row r="55" spans="1:29" x14ac:dyDescent="0.2">
      <c r="A55" s="74"/>
      <c r="F55" s="58">
        <f>'Exhibit - Budget Rates'!F55</f>
        <v>3651</v>
      </c>
      <c r="G55" s="18" t="str">
        <f>'Exhibit - Budget Rates'!G55</f>
        <v>NetCare Islands/Saipan PPO</v>
      </c>
      <c r="I55" s="55">
        <f>IFERROR(VLOOKUP($F55,'Input - Previous Rates'!$F$14:$R$70,10+COLUMN()-COLUMN($I55),FALSE)-($I$10="No")*'Exhibit - 80-20 Summary'!$H$23,"N/A")</f>
        <v>161.56</v>
      </c>
      <c r="J55" s="55">
        <f>IFERROR(VLOOKUP($F55,'Input - Previous Rates'!$F$14:$R$70,10+COLUMN()-COLUMN($I55),FALSE)-($I$10="No")*'Exhibit - 80-20 Summary'!$H$23-($I$11="No")*'Exhibit - 80-20 Summary'!$H$24+($I$12="Yes")*'Exhibit - 80-20 Summary'!$H$25,"N/A")</f>
        <v>350.38</v>
      </c>
      <c r="K55" s="55">
        <f>IFERROR(VLOOKUP($F55,'Input - Previous Rates'!$F$14:$R$70,10+COLUMN()-COLUMN($I55),FALSE)-($I$10="No")*'Exhibit - 80-20 Summary'!$H$23,"N/A")</f>
        <v>252.17</v>
      </c>
      <c r="L55" s="55">
        <f>IFERROR(VLOOKUP($F55,'Input - Previous Rates'!$F$14:$R$70,10+COLUMN()-COLUMN($I55),FALSE)-($I$10="No")*'Exhibit - 80-20 Summary'!$H$23-($I$11="No")*'Exhibit - 80-20 Summary'!$H$24+($I$12="Yes")*'Exhibit - 80-20 Summary'!$H$25,"N/A")</f>
        <v>440.98</v>
      </c>
      <c r="M55" s="18"/>
      <c r="N55" s="96">
        <f>VLOOKUP($F55,'Exhibit - 80-20 Detail non-SFO'!$F$13:$W$52,15+COLUMN()-COLUMN($N55),FALSE)+($I$10="Yes")*'Exhibit - 80-20 Summary'!$H$23</f>
        <v>156.56</v>
      </c>
      <c r="O55" s="96">
        <f>VLOOKUP($F55,'Exhibit - 80-20 Detail non-SFO'!$F$13:$W$52,15+COLUMN()-COLUMN($N55),FALSE)+($I$10="Yes")*'Exhibit - 80-20 Summary'!$H$23+($I$11="Yes")*'Exhibit - 80-20 Summary'!$H$24+($I$12="Yes")*'Exhibit - 80-20 Summary'!$H$25</f>
        <v>338.46000000000004</v>
      </c>
      <c r="P55" s="96">
        <f>VLOOKUP($F55,'Exhibit - 80-20 Detail non-SFO'!$F$13:$W$52,15+COLUMN()-COLUMN($N55),FALSE)+($I$10="Yes")*'Exhibit - 80-20 Summary'!$H$23</f>
        <v>243.46</v>
      </c>
      <c r="Q55" s="96">
        <f>VLOOKUP($F55,'Exhibit - 80-20 Detail non-SFO'!$F$13:$W$52,15+COLUMN()-COLUMN($N55),FALSE)+($I$10="Yes")*'Exhibit - 80-20 Summary'!$H$23+($I$11="Yes")*'Exhibit - 80-20 Summary'!$H$24+($I$12="Yes")*'Exhibit - 80-20 Summary'!$H$25</f>
        <v>425.36</v>
      </c>
      <c r="S55" s="90">
        <f t="shared" si="22"/>
        <v>-5</v>
      </c>
      <c r="T55" s="90">
        <f t="shared" si="22"/>
        <v>-11.92</v>
      </c>
      <c r="U55" s="90">
        <f t="shared" si="22"/>
        <v>-8.7100000000000009</v>
      </c>
      <c r="V55" s="90">
        <f t="shared" si="22"/>
        <v>-15.62</v>
      </c>
      <c r="X55" s="91">
        <f t="shared" si="23"/>
        <v>-3.094825451844516E-2</v>
      </c>
      <c r="Y55" s="91">
        <f t="shared" si="23"/>
        <v>-3.4020206632798679E-2</v>
      </c>
      <c r="Z55" s="91">
        <f t="shared" si="23"/>
        <v>-3.4540191140897021E-2</v>
      </c>
      <c r="AA55" s="91">
        <f t="shared" si="23"/>
        <v>-3.542110753322146E-2</v>
      </c>
      <c r="AC55" s="74"/>
    </row>
    <row r="56" spans="1:29" x14ac:dyDescent="0.2">
      <c r="A56" s="74"/>
      <c r="F56" s="58"/>
      <c r="I56" s="95"/>
      <c r="J56" s="95"/>
      <c r="K56" s="95"/>
      <c r="L56" s="95"/>
      <c r="N56" s="95"/>
      <c r="O56" s="95"/>
      <c r="P56" s="95"/>
      <c r="Q56" s="95"/>
      <c r="S56" s="55"/>
      <c r="T56" s="55"/>
      <c r="U56" s="55"/>
      <c r="V56" s="55"/>
      <c r="X56" s="55"/>
      <c r="Y56" s="55"/>
      <c r="Z56" s="55"/>
      <c r="AA56" s="55"/>
      <c r="AC56" s="74"/>
    </row>
    <row r="57" spans="1:29" x14ac:dyDescent="0.2">
      <c r="A57" s="74"/>
      <c r="F57" s="58"/>
      <c r="N57" s="55"/>
      <c r="O57" s="55"/>
      <c r="P57" s="55"/>
      <c r="Q57" s="55"/>
      <c r="S57" s="55"/>
      <c r="T57" s="55"/>
      <c r="U57" s="55"/>
      <c r="V57" s="55"/>
      <c r="X57" s="55"/>
      <c r="Y57" s="55"/>
      <c r="Z57" s="55"/>
      <c r="AA57" s="55"/>
      <c r="AC57" s="74"/>
    </row>
    <row r="58" spans="1:29" ht="16.5" thickBot="1" x14ac:dyDescent="0.3">
      <c r="A58" s="74"/>
      <c r="E58" s="37" t="s">
        <v>227</v>
      </c>
      <c r="F58" s="37"/>
      <c r="G58" s="37"/>
      <c r="H58" s="37"/>
      <c r="I58" s="37"/>
      <c r="J58" s="37"/>
      <c r="K58" s="37"/>
      <c r="L58" s="37"/>
      <c r="M58" s="37"/>
      <c r="N58" s="37"/>
      <c r="O58" s="37"/>
      <c r="P58" s="37"/>
      <c r="Q58" s="37"/>
      <c r="R58" s="37"/>
      <c r="S58" s="92"/>
      <c r="T58" s="92"/>
      <c r="U58" s="92"/>
      <c r="V58" s="92"/>
      <c r="W58" s="92"/>
      <c r="X58" s="92"/>
      <c r="Y58" s="92"/>
      <c r="Z58" s="92"/>
      <c r="AA58" s="92"/>
      <c r="AC58" s="74"/>
    </row>
    <row r="59" spans="1:29" ht="13.5" thickTop="1" x14ac:dyDescent="0.2">
      <c r="A59" s="74"/>
      <c r="AC59" s="74"/>
    </row>
    <row r="60" spans="1:29" ht="13.5" thickBot="1" x14ac:dyDescent="0.25">
      <c r="A60" s="74"/>
      <c r="I60" s="136" t="str">
        <f>I$17</f>
        <v>2021 Monthly Employee Contributions</v>
      </c>
      <c r="J60" s="136"/>
      <c r="K60" s="136"/>
      <c r="L60" s="136"/>
      <c r="N60" s="136" t="str">
        <f>N$17</f>
        <v>2022 Monthly Employee Contributions</v>
      </c>
      <c r="O60" s="136"/>
      <c r="P60" s="136"/>
      <c r="Q60" s="136"/>
      <c r="S60" s="136" t="str">
        <f>S$17</f>
        <v>Monthly Dollar Change</v>
      </c>
      <c r="T60" s="136"/>
      <c r="U60" s="136"/>
      <c r="V60" s="136"/>
      <c r="X60" s="136" t="str">
        <f>X$17</f>
        <v>Percentage Change</v>
      </c>
      <c r="Y60" s="136"/>
      <c r="Z60" s="136"/>
      <c r="AA60" s="136"/>
      <c r="AC60" s="74"/>
    </row>
    <row r="61" spans="1:29" ht="13.5" thickBot="1" x14ac:dyDescent="0.25">
      <c r="A61" s="74"/>
      <c r="F61" s="50" t="s">
        <v>20</v>
      </c>
      <c r="G61" s="50" t="s">
        <v>173</v>
      </c>
      <c r="I61" s="50" t="s">
        <v>17</v>
      </c>
      <c r="J61" s="50" t="s">
        <v>175</v>
      </c>
      <c r="K61" s="50" t="s">
        <v>176</v>
      </c>
      <c r="L61" s="50" t="s">
        <v>177</v>
      </c>
      <c r="N61" s="50" t="s">
        <v>17</v>
      </c>
      <c r="O61" s="50" t="s">
        <v>175</v>
      </c>
      <c r="P61" s="50" t="s">
        <v>176</v>
      </c>
      <c r="Q61" s="50" t="s">
        <v>177</v>
      </c>
      <c r="S61" s="50" t="s">
        <v>17</v>
      </c>
      <c r="T61" s="50" t="s">
        <v>175</v>
      </c>
      <c r="U61" s="50" t="s">
        <v>176</v>
      </c>
      <c r="V61" s="50" t="s">
        <v>177</v>
      </c>
      <c r="X61" s="50" t="s">
        <v>17</v>
      </c>
      <c r="Y61" s="50" t="s">
        <v>175</v>
      </c>
      <c r="Z61" s="50" t="s">
        <v>176</v>
      </c>
      <c r="AA61" s="50" t="s">
        <v>177</v>
      </c>
      <c r="AC61" s="74"/>
    </row>
    <row r="62" spans="1:29" x14ac:dyDescent="0.2">
      <c r="A62" s="74"/>
      <c r="F62" s="58">
        <f>'Exhibit - Budget Rates'!F62</f>
        <v>13060</v>
      </c>
      <c r="G62" s="18" t="str">
        <f>'Exhibit - Budget Rates'!G62</f>
        <v>Kaiser Atlanta HMO</v>
      </c>
      <c r="I62" s="55">
        <f>IFERROR(VLOOKUP($F62,'Input - Previous Rates'!$F$14:$R$70,10+COLUMN()-COLUMN($I62),FALSE)-($I$10="No")*'Exhibit - 80-20 Summary'!$H$23,"N/A")</f>
        <v>202.9</v>
      </c>
      <c r="J62" s="55">
        <f>IFERROR(VLOOKUP($F62,'Input - Previous Rates'!$F$14:$R$70,10+COLUMN()-COLUMN($I62),FALSE)-($I$10="No")*'Exhibit - 80-20 Summary'!$H$23-($I$11="No")*'Exhibit - 80-20 Summary'!$H$24+($I$12="Yes")*'Exhibit - 80-20 Summary'!$H$25,"N/A")</f>
        <v>442.89</v>
      </c>
      <c r="K62" s="55">
        <f>IFERROR(VLOOKUP($F62,'Input - Previous Rates'!$F$14:$R$70,10+COLUMN()-COLUMN($I62),FALSE)-($I$10="No")*'Exhibit - 80-20 Summary'!$H$23,"N/A")</f>
        <v>324.62</v>
      </c>
      <c r="L62" s="55">
        <f>IFERROR(VLOOKUP($F62,'Input - Previous Rates'!$F$14:$R$70,10+COLUMN()-COLUMN($I62),FALSE)-($I$10="No")*'Exhibit - 80-20 Summary'!$H$23-($I$11="No")*'Exhibit - 80-20 Summary'!$H$24+($I$12="Yes")*'Exhibit - 80-20 Summary'!$H$25,"N/A")</f>
        <v>564.61</v>
      </c>
      <c r="M62" s="18"/>
      <c r="N62" s="96">
        <f>VLOOKUP($F62,'Exhibit - 80-20 Detail non-SFO'!$F$13:$W$52,15+COLUMN()-COLUMN($N62),FALSE)+($I$10="Yes")*'Exhibit - 80-20 Summary'!$H$23</f>
        <v>190.61</v>
      </c>
      <c r="O62" s="96">
        <f>VLOOKUP($F62,'Exhibit - 80-20 Detail non-SFO'!$F$13:$W$52,15+COLUMN()-COLUMN($N62),FALSE)+($I$10="Yes")*'Exhibit - 80-20 Summary'!$H$23+($I$11="Yes")*'Exhibit - 80-20 Summary'!$H$24+($I$12="Yes")*'Exhibit - 80-20 Summary'!$H$25</f>
        <v>415.08</v>
      </c>
      <c r="P62" s="96">
        <f>VLOOKUP($F62,'Exhibit - 80-20 Detail non-SFO'!$F$13:$W$52,15+COLUMN()-COLUMN($N62),FALSE)+($I$10="Yes")*'Exhibit - 80-20 Summary'!$H$23</f>
        <v>303.05</v>
      </c>
      <c r="Q62" s="96">
        <f>VLOOKUP($F62,'Exhibit - 80-20 Detail non-SFO'!$F$13:$W$52,15+COLUMN()-COLUMN($N62),FALSE)+($I$10="Yes")*'Exhibit - 80-20 Summary'!$H$23+($I$11="Yes")*'Exhibit - 80-20 Summary'!$H$24+($I$12="Yes")*'Exhibit - 80-20 Summary'!$H$25</f>
        <v>527.52</v>
      </c>
      <c r="S62" s="90">
        <f t="shared" ref="S62:S79" si="40">IFERROR(ROUND(N62-I62,2),"N/A")</f>
        <v>-12.29</v>
      </c>
      <c r="T62" s="90">
        <f t="shared" ref="T62:T79" si="41">IFERROR(ROUND(O62-J62,2),"N/A")</f>
        <v>-27.81</v>
      </c>
      <c r="U62" s="90">
        <f t="shared" ref="U62:U79" si="42">IFERROR(ROUND(P62-K62,2),"N/A")</f>
        <v>-21.57</v>
      </c>
      <c r="V62" s="90">
        <f t="shared" ref="V62:V79" si="43">IFERROR(ROUND(Q62-L62,2),"N/A")</f>
        <v>-37.090000000000003</v>
      </c>
      <c r="X62" s="91">
        <f t="shared" ref="X62:X79" si="44">IFERROR(S62/I62,"N/A")</f>
        <v>-6.057171020206998E-2</v>
      </c>
      <c r="Y62" s="91">
        <f t="shared" ref="Y62:Y79" si="45">IFERROR(T62/J62,"N/A")</f>
        <v>-6.2792115423694367E-2</v>
      </c>
      <c r="Z62" s="91">
        <f t="shared" ref="Z62:Z79" si="46">IFERROR(U62/K62,"N/A")</f>
        <v>-6.6446922555603471E-2</v>
      </c>
      <c r="AA62" s="91">
        <f t="shared" ref="AA62:AA79" si="47">IFERROR(V62/L62,"N/A")</f>
        <v>-6.569136217920335E-2</v>
      </c>
      <c r="AC62" s="74"/>
    </row>
    <row r="63" spans="1:29" x14ac:dyDescent="0.2">
      <c r="A63" s="74"/>
      <c r="F63" s="58">
        <f>'Exhibit - Budget Rates'!F63</f>
        <v>3504</v>
      </c>
      <c r="G63" s="18" t="str">
        <f>'Exhibit - Budget Rates'!G63</f>
        <v>Kaiser N CA HMO - Opt A</v>
      </c>
      <c r="I63" s="55">
        <f>IFERROR(VLOOKUP($F63,'Input - Previous Rates'!$F$14:$R$70,10+COLUMN()-COLUMN($I63),FALSE)-($I$10="No")*'Exhibit - 80-20 Summary'!$H$23,"N/A")</f>
        <v>218.18</v>
      </c>
      <c r="J63" s="55">
        <f>IFERROR(VLOOKUP($F63,'Input - Previous Rates'!$F$14:$R$70,10+COLUMN()-COLUMN($I63),FALSE)-($I$10="No")*'Exhibit - 80-20 Summary'!$H$23-($I$11="No")*'Exhibit - 80-20 Summary'!$H$24+($I$12="Yes")*'Exhibit - 80-20 Summary'!$H$25,"N/A")</f>
        <v>477.26</v>
      </c>
      <c r="K63" s="55">
        <f>IFERROR(VLOOKUP($F63,'Input - Previous Rates'!$F$14:$R$70,10+COLUMN()-COLUMN($I63),FALSE)-($I$10="No")*'Exhibit - 80-20 Summary'!$H$23,"N/A")</f>
        <v>351.35</v>
      </c>
      <c r="L63" s="55">
        <f>IFERROR(VLOOKUP($F63,'Input - Previous Rates'!$F$14:$R$70,10+COLUMN()-COLUMN($I63),FALSE)-($I$10="No")*'Exhibit - 80-20 Summary'!$H$23-($I$11="No")*'Exhibit - 80-20 Summary'!$H$24+($I$12="Yes")*'Exhibit - 80-20 Summary'!$H$25,"N/A")</f>
        <v>610.42999999999995</v>
      </c>
      <c r="M63" s="18"/>
      <c r="N63" s="96">
        <f>VLOOKUP($F63,'Exhibit - 80-20 Detail non-SFO'!$F$13:$W$52,15+COLUMN()-COLUMN($N63),FALSE)+($I$10="Yes")*'Exhibit - 80-20 Summary'!$H$23</f>
        <v>194.65</v>
      </c>
      <c r="O63" s="96">
        <f>VLOOKUP($F63,'Exhibit - 80-20 Detail non-SFO'!$F$13:$W$52,15+COLUMN()-COLUMN($N63),FALSE)+($I$10="Yes")*'Exhibit - 80-20 Summary'!$H$23+($I$11="Yes")*'Exhibit - 80-20 Summary'!$H$24+($I$12="Yes")*'Exhibit - 80-20 Summary'!$H$25</f>
        <v>424.16</v>
      </c>
      <c r="P63" s="96">
        <f>VLOOKUP($F63,'Exhibit - 80-20 Detail non-SFO'!$F$13:$W$52,15+COLUMN()-COLUMN($N63),FALSE)+($I$10="Yes")*'Exhibit - 80-20 Summary'!$H$23</f>
        <v>310.12</v>
      </c>
      <c r="Q63" s="96">
        <f>VLOOKUP($F63,'Exhibit - 80-20 Detail non-SFO'!$F$13:$W$52,15+COLUMN()-COLUMN($N63),FALSE)+($I$10="Yes")*'Exhibit - 80-20 Summary'!$H$23+($I$11="Yes")*'Exhibit - 80-20 Summary'!$H$24+($I$12="Yes")*'Exhibit - 80-20 Summary'!$H$25</f>
        <v>539.63</v>
      </c>
      <c r="S63" s="90">
        <f t="shared" si="40"/>
        <v>-23.53</v>
      </c>
      <c r="T63" s="90">
        <f t="shared" si="41"/>
        <v>-53.1</v>
      </c>
      <c r="U63" s="90">
        <f t="shared" si="42"/>
        <v>-41.23</v>
      </c>
      <c r="V63" s="90">
        <f t="shared" si="43"/>
        <v>-70.8</v>
      </c>
      <c r="X63" s="91">
        <f t="shared" si="44"/>
        <v>-0.10784673205610047</v>
      </c>
      <c r="Y63" s="91">
        <f t="shared" si="45"/>
        <v>-0.11126010979340402</v>
      </c>
      <c r="Z63" s="91">
        <f t="shared" si="46"/>
        <v>-0.11734737441297849</v>
      </c>
      <c r="AA63" s="91">
        <f t="shared" si="47"/>
        <v>-0.11598381468800682</v>
      </c>
      <c r="AC63" s="74"/>
    </row>
    <row r="64" spans="1:29" x14ac:dyDescent="0.2">
      <c r="A64" s="74"/>
      <c r="F64" s="58">
        <f>'Exhibit - Budget Rates'!F64</f>
        <v>3505</v>
      </c>
      <c r="G64" s="18" t="str">
        <f>'Exhibit - Budget Rates'!G64</f>
        <v>Kaiser N CA HMO - Opt B</v>
      </c>
      <c r="I64" s="55">
        <f>IFERROR(VLOOKUP($F64,'Input - Previous Rates'!$F$14:$R$70,10+COLUMN()-COLUMN($I64),FALSE)-($I$10="No")*'Exhibit - 80-20 Summary'!$H$23,"N/A")</f>
        <v>198.64</v>
      </c>
      <c r="J64" s="55">
        <f>IFERROR(VLOOKUP($F64,'Input - Previous Rates'!$F$14:$R$70,10+COLUMN()-COLUMN($I64),FALSE)-($I$10="No")*'Exhibit - 80-20 Summary'!$H$23-($I$11="No")*'Exhibit - 80-20 Summary'!$H$24+($I$12="Yes")*'Exhibit - 80-20 Summary'!$H$25,"N/A")</f>
        <v>433.31</v>
      </c>
      <c r="K64" s="55">
        <f>IFERROR(VLOOKUP($F64,'Input - Previous Rates'!$F$14:$R$70,10+COLUMN()-COLUMN($I64),FALSE)-($I$10="No")*'Exhibit - 80-20 Summary'!$H$23,"N/A")</f>
        <v>317.17</v>
      </c>
      <c r="L64" s="55">
        <f>IFERROR(VLOOKUP($F64,'Input - Previous Rates'!$F$14:$R$70,10+COLUMN()-COLUMN($I64),FALSE)-($I$10="No")*'Exhibit - 80-20 Summary'!$H$23-($I$11="No")*'Exhibit - 80-20 Summary'!$H$24+($I$12="Yes")*'Exhibit - 80-20 Summary'!$H$25,"N/A")</f>
        <v>551.81999999999994</v>
      </c>
      <c r="M64" s="18"/>
      <c r="N64" s="96">
        <f>VLOOKUP($F64,'Exhibit - 80-20 Detail non-SFO'!$F$13:$W$52,15+COLUMN()-COLUMN($N64),FALSE)+($I$10="Yes")*'Exhibit - 80-20 Summary'!$H$23</f>
        <v>190.14</v>
      </c>
      <c r="O64" s="96">
        <f>VLOOKUP($F64,'Exhibit - 80-20 Detail non-SFO'!$F$13:$W$52,15+COLUMN()-COLUMN($N64),FALSE)+($I$10="Yes")*'Exhibit - 80-20 Summary'!$H$23+($I$11="Yes")*'Exhibit - 80-20 Summary'!$H$24+($I$12="Yes")*'Exhibit - 80-20 Summary'!$H$25</f>
        <v>414.02</v>
      </c>
      <c r="P64" s="96">
        <f>VLOOKUP($F64,'Exhibit - 80-20 Detail non-SFO'!$F$13:$W$52,15+COLUMN()-COLUMN($N64),FALSE)+($I$10="Yes")*'Exhibit - 80-20 Summary'!$H$23</f>
        <v>302.23</v>
      </c>
      <c r="Q64" s="96">
        <f>VLOOKUP($F64,'Exhibit - 80-20 Detail non-SFO'!$F$13:$W$52,15+COLUMN()-COLUMN($N64),FALSE)+($I$10="Yes")*'Exhibit - 80-20 Summary'!$H$23+($I$11="Yes")*'Exhibit - 80-20 Summary'!$H$24+($I$12="Yes")*'Exhibit - 80-20 Summary'!$H$25</f>
        <v>526.11</v>
      </c>
      <c r="S64" s="90">
        <f t="shared" si="40"/>
        <v>-8.5</v>
      </c>
      <c r="T64" s="90">
        <f t="shared" si="41"/>
        <v>-19.29</v>
      </c>
      <c r="U64" s="90">
        <f t="shared" si="42"/>
        <v>-14.94</v>
      </c>
      <c r="V64" s="90">
        <f t="shared" si="43"/>
        <v>-25.71</v>
      </c>
      <c r="X64" s="91">
        <f t="shared" si="44"/>
        <v>-4.2790978654853006E-2</v>
      </c>
      <c r="Y64" s="91">
        <f t="shared" si="45"/>
        <v>-4.4517781726708359E-2</v>
      </c>
      <c r="Z64" s="91">
        <f t="shared" si="46"/>
        <v>-4.7104076678122137E-2</v>
      </c>
      <c r="AA64" s="91">
        <f t="shared" si="47"/>
        <v>-4.6591279765140811E-2</v>
      </c>
      <c r="AC64" s="74"/>
    </row>
    <row r="65" spans="1:29" x14ac:dyDescent="0.2">
      <c r="A65" s="74"/>
      <c r="F65" s="58">
        <f>'Exhibit - Budget Rates'!F65</f>
        <v>3544</v>
      </c>
      <c r="G65" s="18" t="str">
        <f>'Exhibit - Budget Rates'!G65</f>
        <v>Kaiser S CA HMO - Opt A</v>
      </c>
      <c r="I65" s="55">
        <f>IFERROR(VLOOKUP($F65,'Input - Previous Rates'!$F$14:$R$70,10+COLUMN()-COLUMN($I65),FALSE)-($I$10="No")*'Exhibit - 80-20 Summary'!$H$23,"N/A")</f>
        <v>218.18</v>
      </c>
      <c r="J65" s="55">
        <f>IFERROR(VLOOKUP($F65,'Input - Previous Rates'!$F$14:$R$70,10+COLUMN()-COLUMN($I65),FALSE)-($I$10="No")*'Exhibit - 80-20 Summary'!$H$23-($I$11="No")*'Exhibit - 80-20 Summary'!$H$24+($I$12="Yes")*'Exhibit - 80-20 Summary'!$H$25,"N/A")</f>
        <v>477.26</v>
      </c>
      <c r="K65" s="55">
        <f>IFERROR(VLOOKUP($F65,'Input - Previous Rates'!$F$14:$R$70,10+COLUMN()-COLUMN($I65),FALSE)-($I$10="No")*'Exhibit - 80-20 Summary'!$H$23,"N/A")</f>
        <v>351.35</v>
      </c>
      <c r="L65" s="55">
        <f>IFERROR(VLOOKUP($F65,'Input - Previous Rates'!$F$14:$R$70,10+COLUMN()-COLUMN($I65),FALSE)-($I$10="No")*'Exhibit - 80-20 Summary'!$H$23-($I$11="No")*'Exhibit - 80-20 Summary'!$H$24+($I$12="Yes")*'Exhibit - 80-20 Summary'!$H$25,"N/A")</f>
        <v>610.42999999999995</v>
      </c>
      <c r="M65" s="18"/>
      <c r="N65" s="96">
        <f>VLOOKUP($F65,'Exhibit - 80-20 Detail non-SFO'!$F$13:$W$52,15+COLUMN()-COLUMN($N65),FALSE)+($I$10="Yes")*'Exhibit - 80-20 Summary'!$H$23</f>
        <v>194.65</v>
      </c>
      <c r="O65" s="96">
        <f>VLOOKUP($F65,'Exhibit - 80-20 Detail non-SFO'!$F$13:$W$52,15+COLUMN()-COLUMN($N65),FALSE)+($I$10="Yes")*'Exhibit - 80-20 Summary'!$H$23+($I$11="Yes")*'Exhibit - 80-20 Summary'!$H$24+($I$12="Yes")*'Exhibit - 80-20 Summary'!$H$25</f>
        <v>424.16</v>
      </c>
      <c r="P65" s="96">
        <f>VLOOKUP($F65,'Exhibit - 80-20 Detail non-SFO'!$F$13:$W$52,15+COLUMN()-COLUMN($N65),FALSE)+($I$10="Yes")*'Exhibit - 80-20 Summary'!$H$23</f>
        <v>310.12</v>
      </c>
      <c r="Q65" s="96">
        <f>VLOOKUP($F65,'Exhibit - 80-20 Detail non-SFO'!$F$13:$W$52,15+COLUMN()-COLUMN($N65),FALSE)+($I$10="Yes")*'Exhibit - 80-20 Summary'!$H$23+($I$11="Yes")*'Exhibit - 80-20 Summary'!$H$24+($I$12="Yes")*'Exhibit - 80-20 Summary'!$H$25</f>
        <v>539.63</v>
      </c>
      <c r="S65" s="90">
        <f t="shared" si="40"/>
        <v>-23.53</v>
      </c>
      <c r="T65" s="90">
        <f t="shared" si="41"/>
        <v>-53.1</v>
      </c>
      <c r="U65" s="90">
        <f t="shared" si="42"/>
        <v>-41.23</v>
      </c>
      <c r="V65" s="90">
        <f t="shared" si="43"/>
        <v>-70.8</v>
      </c>
      <c r="X65" s="91">
        <f t="shared" si="44"/>
        <v>-0.10784673205610047</v>
      </c>
      <c r="Y65" s="91">
        <f t="shared" si="45"/>
        <v>-0.11126010979340402</v>
      </c>
      <c r="Z65" s="91">
        <f t="shared" si="46"/>
        <v>-0.11734737441297849</v>
      </c>
      <c r="AA65" s="91">
        <f t="shared" si="47"/>
        <v>-0.11598381468800682</v>
      </c>
      <c r="AC65" s="74"/>
    </row>
    <row r="66" spans="1:29" x14ac:dyDescent="0.2">
      <c r="A66" s="74"/>
      <c r="F66" s="58">
        <f>'Exhibit - Budget Rates'!F66</f>
        <v>3545</v>
      </c>
      <c r="G66" s="18" t="str">
        <f>'Exhibit - Budget Rates'!G66</f>
        <v>Kaiser S CA HMO - Opt B</v>
      </c>
      <c r="I66" s="55">
        <f>IFERROR(VLOOKUP($F66,'Input - Previous Rates'!$F$14:$R$70,10+COLUMN()-COLUMN($I66),FALSE)-($I$10="No")*'Exhibit - 80-20 Summary'!$H$23,"N/A")</f>
        <v>198.64</v>
      </c>
      <c r="J66" s="55">
        <f>IFERROR(VLOOKUP($F66,'Input - Previous Rates'!$F$14:$R$70,10+COLUMN()-COLUMN($I66),FALSE)-($I$10="No")*'Exhibit - 80-20 Summary'!$H$23-($I$11="No")*'Exhibit - 80-20 Summary'!$H$24+($I$12="Yes")*'Exhibit - 80-20 Summary'!$H$25,"N/A")</f>
        <v>433.31</v>
      </c>
      <c r="K66" s="55">
        <f>IFERROR(VLOOKUP($F66,'Input - Previous Rates'!$F$14:$R$70,10+COLUMN()-COLUMN($I66),FALSE)-($I$10="No")*'Exhibit - 80-20 Summary'!$H$23,"N/A")</f>
        <v>317.17</v>
      </c>
      <c r="L66" s="55">
        <f>IFERROR(VLOOKUP($F66,'Input - Previous Rates'!$F$14:$R$70,10+COLUMN()-COLUMN($I66),FALSE)-($I$10="No")*'Exhibit - 80-20 Summary'!$H$23-($I$11="No")*'Exhibit - 80-20 Summary'!$H$24+($I$12="Yes")*'Exhibit - 80-20 Summary'!$H$25,"N/A")</f>
        <v>551.81999999999994</v>
      </c>
      <c r="M66" s="18"/>
      <c r="N66" s="96">
        <f>VLOOKUP($F66,'Exhibit - 80-20 Detail non-SFO'!$F$13:$W$52,15+COLUMN()-COLUMN($N66),FALSE)+($I$10="Yes")*'Exhibit - 80-20 Summary'!$H$23</f>
        <v>190.14</v>
      </c>
      <c r="O66" s="96">
        <f>VLOOKUP($F66,'Exhibit - 80-20 Detail non-SFO'!$F$13:$W$52,15+COLUMN()-COLUMN($N66),FALSE)+($I$10="Yes")*'Exhibit - 80-20 Summary'!$H$23+($I$11="Yes")*'Exhibit - 80-20 Summary'!$H$24+($I$12="Yes")*'Exhibit - 80-20 Summary'!$H$25</f>
        <v>414.02</v>
      </c>
      <c r="P66" s="96">
        <f>VLOOKUP($F66,'Exhibit - 80-20 Detail non-SFO'!$F$13:$W$52,15+COLUMN()-COLUMN($N66),FALSE)+($I$10="Yes")*'Exhibit - 80-20 Summary'!$H$23</f>
        <v>302.23</v>
      </c>
      <c r="Q66" s="96">
        <f>VLOOKUP($F66,'Exhibit - 80-20 Detail non-SFO'!$F$13:$W$52,15+COLUMN()-COLUMN($N66),FALSE)+($I$10="Yes")*'Exhibit - 80-20 Summary'!$H$23+($I$11="Yes")*'Exhibit - 80-20 Summary'!$H$24+($I$12="Yes")*'Exhibit - 80-20 Summary'!$H$25</f>
        <v>526.11</v>
      </c>
      <c r="S66" s="90">
        <f t="shared" si="40"/>
        <v>-8.5</v>
      </c>
      <c r="T66" s="90">
        <f t="shared" si="41"/>
        <v>-19.29</v>
      </c>
      <c r="U66" s="90">
        <f t="shared" si="42"/>
        <v>-14.94</v>
      </c>
      <c r="V66" s="90">
        <f t="shared" si="43"/>
        <v>-25.71</v>
      </c>
      <c r="X66" s="91">
        <f t="shared" si="44"/>
        <v>-4.2790978654853006E-2</v>
      </c>
      <c r="Y66" s="91">
        <f t="shared" si="45"/>
        <v>-4.4517781726708359E-2</v>
      </c>
      <c r="Z66" s="91">
        <f t="shared" si="46"/>
        <v>-4.7104076678122137E-2</v>
      </c>
      <c r="AA66" s="91">
        <f t="shared" si="47"/>
        <v>-4.6591279765140811E-2</v>
      </c>
      <c r="AC66" s="74"/>
    </row>
    <row r="67" spans="1:29" x14ac:dyDescent="0.2">
      <c r="A67" s="74"/>
      <c r="F67" s="58">
        <f>'Exhibit - Budget Rates'!F67</f>
        <v>3554</v>
      </c>
      <c r="G67" s="18" t="str">
        <f>'Exhibit - Budget Rates'!G67</f>
        <v>Kaiser Denver HMO - Opt A</v>
      </c>
      <c r="I67" s="55">
        <f>IFERROR(VLOOKUP($F67,'Input - Previous Rates'!$F$14:$R$70,10+COLUMN()-COLUMN($I67),FALSE)-($I$10="No")*'Exhibit - 80-20 Summary'!$H$23,"N/A")</f>
        <v>212.28</v>
      </c>
      <c r="J67" s="55">
        <f>IFERROR(VLOOKUP($F67,'Input - Previous Rates'!$F$14:$R$70,10+COLUMN()-COLUMN($I67),FALSE)-($I$10="No")*'Exhibit - 80-20 Summary'!$H$23-($I$11="No")*'Exhibit - 80-20 Summary'!$H$24+($I$12="Yes")*'Exhibit - 80-20 Summary'!$H$25,"N/A")</f>
        <v>463.97</v>
      </c>
      <c r="K67" s="55">
        <f>IFERROR(VLOOKUP($F67,'Input - Previous Rates'!$F$14:$R$70,10+COLUMN()-COLUMN($I67),FALSE)-($I$10="No")*'Exhibit - 80-20 Summary'!$H$23,"N/A")</f>
        <v>341.02</v>
      </c>
      <c r="L67" s="55">
        <f>IFERROR(VLOOKUP($F67,'Input - Previous Rates'!$F$14:$R$70,10+COLUMN()-COLUMN($I67),FALSE)-($I$10="No")*'Exhibit - 80-20 Summary'!$H$23-($I$11="No")*'Exhibit - 80-20 Summary'!$H$24+($I$12="Yes")*'Exhibit - 80-20 Summary'!$H$25,"N/A")</f>
        <v>592.71</v>
      </c>
      <c r="M67" s="18"/>
      <c r="N67" s="96">
        <f>VLOOKUP($F67,'Exhibit - 80-20 Detail non-SFO'!$F$13:$W$52,15+COLUMN()-COLUMN($N67),FALSE)+($I$10="Yes")*'Exhibit - 80-20 Summary'!$H$23</f>
        <v>192.04</v>
      </c>
      <c r="O67" s="96">
        <f>VLOOKUP($F67,'Exhibit - 80-20 Detail non-SFO'!$F$13:$W$52,15+COLUMN()-COLUMN($N67),FALSE)+($I$10="Yes")*'Exhibit - 80-20 Summary'!$H$23+($I$11="Yes")*'Exhibit - 80-20 Summary'!$H$24+($I$12="Yes")*'Exhibit - 80-20 Summary'!$H$25</f>
        <v>418.28</v>
      </c>
      <c r="P67" s="96">
        <f>VLOOKUP($F67,'Exhibit - 80-20 Detail non-SFO'!$F$13:$W$52,15+COLUMN()-COLUMN($N67),FALSE)+($I$10="Yes")*'Exhibit - 80-20 Summary'!$H$23</f>
        <v>305.54000000000002</v>
      </c>
      <c r="Q67" s="96">
        <f>VLOOKUP($F67,'Exhibit - 80-20 Detail non-SFO'!$F$13:$W$52,15+COLUMN()-COLUMN($N67),FALSE)+($I$10="Yes")*'Exhibit - 80-20 Summary'!$H$23+($I$11="Yes")*'Exhibit - 80-20 Summary'!$H$24+($I$12="Yes")*'Exhibit - 80-20 Summary'!$H$25</f>
        <v>531.79</v>
      </c>
      <c r="S67" s="90">
        <f t="shared" si="40"/>
        <v>-20.239999999999998</v>
      </c>
      <c r="T67" s="90">
        <f t="shared" si="41"/>
        <v>-45.69</v>
      </c>
      <c r="U67" s="90">
        <f t="shared" si="42"/>
        <v>-35.479999999999997</v>
      </c>
      <c r="V67" s="90">
        <f t="shared" si="43"/>
        <v>-60.92</v>
      </c>
      <c r="X67" s="91">
        <f t="shared" si="44"/>
        <v>-9.5345769738081773E-2</v>
      </c>
      <c r="Y67" s="91">
        <f t="shared" si="45"/>
        <v>-9.8476194581546203E-2</v>
      </c>
      <c r="Z67" s="91">
        <f t="shared" si="46"/>
        <v>-0.10404081872030965</v>
      </c>
      <c r="AA67" s="91">
        <f t="shared" si="47"/>
        <v>-0.10278213628924769</v>
      </c>
      <c r="AC67" s="74"/>
    </row>
    <row r="68" spans="1:29" x14ac:dyDescent="0.2">
      <c r="A68" s="74"/>
      <c r="F68" s="58">
        <f>'Exhibit - Budget Rates'!F68</f>
        <v>3555</v>
      </c>
      <c r="G68" s="18" t="str">
        <f>'Exhibit - Budget Rates'!G68</f>
        <v>Kaiser Denver HMO - Opt B</v>
      </c>
      <c r="I68" s="55">
        <f>IFERROR(VLOOKUP($F68,'Input - Previous Rates'!$F$14:$R$70,10+COLUMN()-COLUMN($I68),FALSE)-($I$10="No")*'Exhibit - 80-20 Summary'!$H$23,"N/A")</f>
        <v>197.33</v>
      </c>
      <c r="J68" s="55">
        <f>IFERROR(VLOOKUP($F68,'Input - Previous Rates'!$F$14:$R$70,10+COLUMN()-COLUMN($I68),FALSE)-($I$10="No")*'Exhibit - 80-20 Summary'!$H$23-($I$11="No")*'Exhibit - 80-20 Summary'!$H$24+($I$12="Yes")*'Exhibit - 80-20 Summary'!$H$25,"N/A")</f>
        <v>430.35</v>
      </c>
      <c r="K68" s="55">
        <f>IFERROR(VLOOKUP($F68,'Input - Previous Rates'!$F$14:$R$70,10+COLUMN()-COLUMN($I68),FALSE)-($I$10="No")*'Exhibit - 80-20 Summary'!$H$23,"N/A")</f>
        <v>314.87</v>
      </c>
      <c r="L68" s="55">
        <f>IFERROR(VLOOKUP($F68,'Input - Previous Rates'!$F$14:$R$70,10+COLUMN()-COLUMN($I68),FALSE)-($I$10="No")*'Exhibit - 80-20 Summary'!$H$23-($I$11="No")*'Exhibit - 80-20 Summary'!$H$24+($I$12="Yes")*'Exhibit - 80-20 Summary'!$H$25,"N/A")</f>
        <v>547.89</v>
      </c>
      <c r="M68" s="18"/>
      <c r="N68" s="96">
        <f>VLOOKUP($F68,'Exhibit - 80-20 Detail non-SFO'!$F$13:$W$52,15+COLUMN()-COLUMN($N68),FALSE)+($I$10="Yes")*'Exhibit - 80-20 Summary'!$H$23</f>
        <v>187.6</v>
      </c>
      <c r="O68" s="96">
        <f>VLOOKUP($F68,'Exhibit - 80-20 Detail non-SFO'!$F$13:$W$52,15+COLUMN()-COLUMN($N68),FALSE)+($I$10="Yes")*'Exhibit - 80-20 Summary'!$H$23+($I$11="Yes")*'Exhibit - 80-20 Summary'!$H$24+($I$12="Yes")*'Exhibit - 80-20 Summary'!$H$25</f>
        <v>408.31</v>
      </c>
      <c r="P68" s="96">
        <f>VLOOKUP($F68,'Exhibit - 80-20 Detail non-SFO'!$F$13:$W$52,15+COLUMN()-COLUMN($N68),FALSE)+($I$10="Yes")*'Exhibit - 80-20 Summary'!$H$23</f>
        <v>297.78999999999996</v>
      </c>
      <c r="Q68" s="96">
        <f>VLOOKUP($F68,'Exhibit - 80-20 Detail non-SFO'!$F$13:$W$52,15+COLUMN()-COLUMN($N68),FALSE)+($I$10="Yes")*'Exhibit - 80-20 Summary'!$H$23+($I$11="Yes")*'Exhibit - 80-20 Summary'!$H$24+($I$12="Yes")*'Exhibit - 80-20 Summary'!$H$25</f>
        <v>518.49</v>
      </c>
      <c r="S68" s="90">
        <f t="shared" si="40"/>
        <v>-9.73</v>
      </c>
      <c r="T68" s="90">
        <f t="shared" si="41"/>
        <v>-22.04</v>
      </c>
      <c r="U68" s="90">
        <f t="shared" si="42"/>
        <v>-17.079999999999998</v>
      </c>
      <c r="V68" s="90">
        <f t="shared" si="43"/>
        <v>-29.4</v>
      </c>
      <c r="X68" s="91">
        <f t="shared" si="44"/>
        <v>-4.9308265342319968E-2</v>
      </c>
      <c r="Y68" s="91">
        <f t="shared" si="45"/>
        <v>-5.1214128035320085E-2</v>
      </c>
      <c r="Z68" s="91">
        <f t="shared" si="46"/>
        <v>-5.4244608886207003E-2</v>
      </c>
      <c r="AA68" s="91">
        <f t="shared" si="47"/>
        <v>-5.3660406285933306E-2</v>
      </c>
      <c r="AC68" s="74"/>
    </row>
    <row r="69" spans="1:29" x14ac:dyDescent="0.2">
      <c r="A69" s="74"/>
      <c r="F69" s="58">
        <f>'Exhibit - Budget Rates'!F69</f>
        <v>3595</v>
      </c>
      <c r="G69" s="18" t="str">
        <f>'Exhibit - Budget Rates'!G69</f>
        <v>Kaiser HI HMO</v>
      </c>
      <c r="I69" s="55">
        <f>IFERROR(VLOOKUP($F69,'Input - Previous Rates'!$F$14:$R$70,10+COLUMN()-COLUMN($I69),FALSE)-($I$10="No")*'Exhibit - 80-20 Summary'!$H$23,"N/A")</f>
        <v>207.53</v>
      </c>
      <c r="J69" s="55">
        <f>IFERROR(VLOOKUP($F69,'Input - Previous Rates'!$F$14:$R$70,10+COLUMN()-COLUMN($I69),FALSE)-($I$10="No")*'Exhibit - 80-20 Summary'!$H$23-($I$11="No")*'Exhibit - 80-20 Summary'!$H$24+($I$12="Yes")*'Exhibit - 80-20 Summary'!$H$25,"N/A")</f>
        <v>453.27</v>
      </c>
      <c r="K69" s="55">
        <f>IFERROR(VLOOKUP($F69,'Input - Previous Rates'!$F$14:$R$70,10+COLUMN()-COLUMN($I69),FALSE)-($I$10="No")*'Exhibit - 80-20 Summary'!$H$23,"N/A")</f>
        <v>332.69</v>
      </c>
      <c r="L69" s="55">
        <f>IFERROR(VLOOKUP($F69,'Input - Previous Rates'!$F$14:$R$70,10+COLUMN()-COLUMN($I69),FALSE)-($I$10="No")*'Exhibit - 80-20 Summary'!$H$23-($I$11="No")*'Exhibit - 80-20 Summary'!$H$24+($I$12="Yes")*'Exhibit - 80-20 Summary'!$H$25,"N/A")</f>
        <v>578.45000000000005</v>
      </c>
      <c r="M69" s="18"/>
      <c r="N69" s="96">
        <f>VLOOKUP($F69,'Exhibit - 80-20 Detail non-SFO'!$F$13:$W$52,15+COLUMN()-COLUMN($N69),FALSE)+($I$10="Yes")*'Exhibit - 80-20 Summary'!$H$23</f>
        <v>191.7</v>
      </c>
      <c r="O69" s="96">
        <f>VLOOKUP($F69,'Exhibit - 80-20 Detail non-SFO'!$F$13:$W$52,15+COLUMN()-COLUMN($N69),FALSE)+($I$10="Yes")*'Exhibit - 80-20 Summary'!$H$23+($I$11="Yes")*'Exhibit - 80-20 Summary'!$H$24+($I$12="Yes")*'Exhibit - 80-20 Summary'!$H$25</f>
        <v>417.52</v>
      </c>
      <c r="P69" s="96">
        <f>VLOOKUP($F69,'Exhibit - 80-20 Detail non-SFO'!$F$13:$W$52,15+COLUMN()-COLUMN($N69),FALSE)+($I$10="Yes")*'Exhibit - 80-20 Summary'!$H$23</f>
        <v>304.95999999999998</v>
      </c>
      <c r="Q69" s="96">
        <f>VLOOKUP($F69,'Exhibit - 80-20 Detail non-SFO'!$F$13:$W$52,15+COLUMN()-COLUMN($N69),FALSE)+($I$10="Yes")*'Exhibit - 80-20 Summary'!$H$23+($I$11="Yes")*'Exhibit - 80-20 Summary'!$H$24+($I$12="Yes")*'Exhibit - 80-20 Summary'!$H$25</f>
        <v>530.78</v>
      </c>
      <c r="S69" s="90">
        <f t="shared" si="40"/>
        <v>-15.83</v>
      </c>
      <c r="T69" s="90">
        <f t="shared" si="41"/>
        <v>-35.75</v>
      </c>
      <c r="U69" s="90">
        <f t="shared" si="42"/>
        <v>-27.73</v>
      </c>
      <c r="V69" s="90">
        <f t="shared" si="43"/>
        <v>-47.67</v>
      </c>
      <c r="X69" s="91">
        <f t="shared" si="44"/>
        <v>-7.6278128463354702E-2</v>
      </c>
      <c r="Y69" s="91">
        <f t="shared" si="45"/>
        <v>-7.8871312904008645E-2</v>
      </c>
      <c r="Z69" s="91">
        <f t="shared" si="46"/>
        <v>-8.3350867173645135E-2</v>
      </c>
      <c r="AA69" s="91">
        <f t="shared" si="47"/>
        <v>-8.2409888495116254E-2</v>
      </c>
      <c r="AC69" s="74"/>
    </row>
    <row r="70" spans="1:29" x14ac:dyDescent="0.2">
      <c r="A70" s="74"/>
      <c r="F70" s="58">
        <f>'Exhibit - Budget Rates'!F70</f>
        <v>3594</v>
      </c>
      <c r="G70" s="18" t="str">
        <f>'Exhibit - Budget Rates'!G70</f>
        <v>Kaiser HI POS</v>
      </c>
      <c r="I70" s="55">
        <f>IFERROR(VLOOKUP($F70,'Input - Previous Rates'!$F$14:$R$70,10+COLUMN()-COLUMN($I70),FALSE)-($I$10="No")*'Exhibit - 80-20 Summary'!$H$23,"N/A")</f>
        <v>219.49</v>
      </c>
      <c r="J70" s="55">
        <f>IFERROR(VLOOKUP($F70,'Input - Previous Rates'!$F$14:$R$70,10+COLUMN()-COLUMN($I70),FALSE)-($I$10="No")*'Exhibit - 80-20 Summary'!$H$23-($I$11="No")*'Exhibit - 80-20 Summary'!$H$24+($I$12="Yes")*'Exhibit - 80-20 Summary'!$H$25,"N/A")</f>
        <v>480.19</v>
      </c>
      <c r="K70" s="55">
        <f>IFERROR(VLOOKUP($F70,'Input - Previous Rates'!$F$14:$R$70,10+COLUMN()-COLUMN($I70),FALSE)-($I$10="No")*'Exhibit - 80-20 Summary'!$H$23,"N/A")</f>
        <v>353.64</v>
      </c>
      <c r="L70" s="55">
        <f>IFERROR(VLOOKUP($F70,'Input - Previous Rates'!$F$14:$R$70,10+COLUMN()-COLUMN($I70),FALSE)-($I$10="No")*'Exhibit - 80-20 Summary'!$H$23-($I$11="No")*'Exhibit - 80-20 Summary'!$H$24+($I$12="Yes")*'Exhibit - 80-20 Summary'!$H$25,"N/A")</f>
        <v>614.34</v>
      </c>
      <c r="M70" s="18"/>
      <c r="N70" s="96">
        <f>VLOOKUP($F70,'Exhibit - 80-20 Detail non-SFO'!$F$13:$W$52,15+COLUMN()-COLUMN($N70),FALSE)+($I$10="Yes")*'Exhibit - 80-20 Summary'!$H$23</f>
        <v>197.37</v>
      </c>
      <c r="O70" s="96">
        <f>VLOOKUP($F70,'Exhibit - 80-20 Detail non-SFO'!$F$13:$W$52,15+COLUMN()-COLUMN($N70),FALSE)+($I$10="Yes")*'Exhibit - 80-20 Summary'!$H$23+($I$11="Yes")*'Exhibit - 80-20 Summary'!$H$24+($I$12="Yes")*'Exhibit - 80-20 Summary'!$H$25</f>
        <v>430.28</v>
      </c>
      <c r="P70" s="96">
        <f>VLOOKUP($F70,'Exhibit - 80-20 Detail non-SFO'!$F$13:$W$52,15+COLUMN()-COLUMN($N70),FALSE)+($I$10="Yes")*'Exhibit - 80-20 Summary'!$H$23</f>
        <v>314.88</v>
      </c>
      <c r="Q70" s="96">
        <f>VLOOKUP($F70,'Exhibit - 80-20 Detail non-SFO'!$F$13:$W$52,15+COLUMN()-COLUMN($N70),FALSE)+($I$10="Yes")*'Exhibit - 80-20 Summary'!$H$23+($I$11="Yes")*'Exhibit - 80-20 Summary'!$H$24+($I$12="Yes")*'Exhibit - 80-20 Summary'!$H$25</f>
        <v>547.79999999999995</v>
      </c>
      <c r="S70" s="90">
        <f t="shared" si="40"/>
        <v>-22.12</v>
      </c>
      <c r="T70" s="90">
        <f t="shared" si="41"/>
        <v>-49.91</v>
      </c>
      <c r="U70" s="90">
        <f t="shared" si="42"/>
        <v>-38.76</v>
      </c>
      <c r="V70" s="90">
        <f t="shared" si="43"/>
        <v>-66.540000000000006</v>
      </c>
      <c r="X70" s="91">
        <f t="shared" si="44"/>
        <v>-0.10077907877352044</v>
      </c>
      <c r="Y70" s="91">
        <f t="shared" si="45"/>
        <v>-0.10393802453195609</v>
      </c>
      <c r="Z70" s="91">
        <f t="shared" si="46"/>
        <v>-0.10960298608754665</v>
      </c>
      <c r="AA70" s="91">
        <f t="shared" si="47"/>
        <v>-0.10831135853110656</v>
      </c>
      <c r="AC70" s="74"/>
    </row>
    <row r="71" spans="1:29" x14ac:dyDescent="0.2">
      <c r="A71" s="74"/>
      <c r="F71" s="58">
        <f>'Exhibit - Budget Rates'!F71</f>
        <v>13040</v>
      </c>
      <c r="G71" s="18" t="str">
        <f>'Exhibit - Budget Rates'!G71</f>
        <v>Kaiser Mid-Atlantic HMO</v>
      </c>
      <c r="I71" s="55">
        <f>IFERROR(VLOOKUP($F71,'Input - Previous Rates'!$F$14:$R$70,10+COLUMN()-COLUMN($I71),FALSE)-($I$10="No")*'Exhibit - 80-20 Summary'!$H$23,"N/A")</f>
        <v>199.77</v>
      </c>
      <c r="J71" s="55">
        <f>IFERROR(VLOOKUP($F71,'Input - Previous Rates'!$F$14:$R$70,10+COLUMN()-COLUMN($I71),FALSE)-($I$10="No")*'Exhibit - 80-20 Summary'!$H$23-($I$11="No")*'Exhibit - 80-20 Summary'!$H$24+($I$12="Yes")*'Exhibit - 80-20 Summary'!$H$25,"N/A")</f>
        <v>435.83</v>
      </c>
      <c r="K71" s="55">
        <f>IFERROR(VLOOKUP($F71,'Input - Previous Rates'!$F$14:$R$70,10+COLUMN()-COLUMN($I71),FALSE)-($I$10="No")*'Exhibit - 80-20 Summary'!$H$23,"N/A")</f>
        <v>319.13</v>
      </c>
      <c r="L71" s="55">
        <f>IFERROR(VLOOKUP($F71,'Input - Previous Rates'!$F$14:$R$70,10+COLUMN()-COLUMN($I71),FALSE)-($I$10="No")*'Exhibit - 80-20 Summary'!$H$23-($I$11="No")*'Exhibit - 80-20 Summary'!$H$24+($I$12="Yes")*'Exhibit - 80-20 Summary'!$H$25,"N/A")</f>
        <v>555.20000000000005</v>
      </c>
      <c r="M71" s="18"/>
      <c r="N71" s="96">
        <f>VLOOKUP($F71,'Exhibit - 80-20 Detail non-SFO'!$F$13:$W$52,15+COLUMN()-COLUMN($N71),FALSE)+($I$10="Yes")*'Exhibit - 80-20 Summary'!$H$23</f>
        <v>190.35</v>
      </c>
      <c r="O71" s="96">
        <f>VLOOKUP($F71,'Exhibit - 80-20 Detail non-SFO'!$F$13:$W$52,15+COLUMN()-COLUMN($N71),FALSE)+($I$10="Yes")*'Exhibit - 80-20 Summary'!$H$23+($I$11="Yes")*'Exhibit - 80-20 Summary'!$H$24+($I$12="Yes")*'Exhibit - 80-20 Summary'!$H$25</f>
        <v>414.49</v>
      </c>
      <c r="P71" s="96">
        <f>VLOOKUP($F71,'Exhibit - 80-20 Detail non-SFO'!$F$13:$W$52,15+COLUMN()-COLUMN($N71),FALSE)+($I$10="Yes")*'Exhibit - 80-20 Summary'!$H$23</f>
        <v>302.60000000000002</v>
      </c>
      <c r="Q71" s="96">
        <f>VLOOKUP($F71,'Exhibit - 80-20 Detail non-SFO'!$F$13:$W$52,15+COLUMN()-COLUMN($N71),FALSE)+($I$10="Yes")*'Exhibit - 80-20 Summary'!$H$23+($I$11="Yes")*'Exhibit - 80-20 Summary'!$H$24+($I$12="Yes")*'Exhibit - 80-20 Summary'!$H$25</f>
        <v>526.74</v>
      </c>
      <c r="S71" s="90">
        <f t="shared" si="40"/>
        <v>-9.42</v>
      </c>
      <c r="T71" s="90">
        <f t="shared" si="41"/>
        <v>-21.34</v>
      </c>
      <c r="U71" s="90">
        <f t="shared" si="42"/>
        <v>-16.53</v>
      </c>
      <c r="V71" s="90">
        <f t="shared" si="43"/>
        <v>-28.46</v>
      </c>
      <c r="X71" s="91">
        <f t="shared" si="44"/>
        <v>-4.7154227361465684E-2</v>
      </c>
      <c r="Y71" s="91">
        <f t="shared" si="45"/>
        <v>-4.8964045614115596E-2</v>
      </c>
      <c r="Z71" s="91">
        <f t="shared" si="46"/>
        <v>-5.1797073293015389E-2</v>
      </c>
      <c r="AA71" s="91">
        <f t="shared" si="47"/>
        <v>-5.126080691642651E-2</v>
      </c>
      <c r="AC71" s="74"/>
    </row>
    <row r="72" spans="1:29" x14ac:dyDescent="0.2">
      <c r="A72" s="74"/>
      <c r="F72" s="58">
        <f>'Exhibit - Budget Rates'!F72</f>
        <v>13030</v>
      </c>
      <c r="G72" s="18" t="str">
        <f>'Exhibit - Budget Rates'!G72</f>
        <v>Kaiser Northwest HMO</v>
      </c>
      <c r="I72" s="55">
        <f>IFERROR(VLOOKUP($F72,'Input - Previous Rates'!$F$14:$R$70,10+COLUMN()-COLUMN($I72),FALSE)-($I$10="No")*'Exhibit - 80-20 Summary'!$H$23,"N/A")</f>
        <v>212.2</v>
      </c>
      <c r="J72" s="55">
        <f>IFERROR(VLOOKUP($F72,'Input - Previous Rates'!$F$14:$R$70,10+COLUMN()-COLUMN($I72),FALSE)-($I$10="No")*'Exhibit - 80-20 Summary'!$H$23-($I$11="No")*'Exhibit - 80-20 Summary'!$H$24+($I$12="Yes")*'Exhibit - 80-20 Summary'!$H$25,"N/A")</f>
        <v>463.79</v>
      </c>
      <c r="K72" s="55">
        <f>IFERROR(VLOOKUP($F72,'Input - Previous Rates'!$F$14:$R$70,10+COLUMN()-COLUMN($I72),FALSE)-($I$10="No")*'Exhibit - 80-20 Summary'!$H$23,"N/A")</f>
        <v>340.89</v>
      </c>
      <c r="L72" s="55">
        <f>IFERROR(VLOOKUP($F72,'Input - Previous Rates'!$F$14:$R$70,10+COLUMN()-COLUMN($I72),FALSE)-($I$10="No")*'Exhibit - 80-20 Summary'!$H$23-($I$11="No")*'Exhibit - 80-20 Summary'!$H$24+($I$12="Yes")*'Exhibit - 80-20 Summary'!$H$25,"N/A")</f>
        <v>592.48</v>
      </c>
      <c r="M72" s="18"/>
      <c r="N72" s="96">
        <f>VLOOKUP($F72,'Exhibit - 80-20 Detail non-SFO'!$F$13:$W$52,15+COLUMN()-COLUMN($N72),FALSE)+($I$10="Yes")*'Exhibit - 80-20 Summary'!$H$23</f>
        <v>191.29</v>
      </c>
      <c r="O72" s="96">
        <f>VLOOKUP($F72,'Exhibit - 80-20 Detail non-SFO'!$F$13:$W$52,15+COLUMN()-COLUMN($N72),FALSE)+($I$10="Yes")*'Exhibit - 80-20 Summary'!$H$23+($I$11="Yes")*'Exhibit - 80-20 Summary'!$H$24+($I$12="Yes")*'Exhibit - 80-20 Summary'!$H$25</f>
        <v>416.59</v>
      </c>
      <c r="P72" s="96">
        <f>VLOOKUP($F72,'Exhibit - 80-20 Detail non-SFO'!$F$13:$W$52,15+COLUMN()-COLUMN($N72),FALSE)+($I$10="Yes")*'Exhibit - 80-20 Summary'!$H$23</f>
        <v>304.23</v>
      </c>
      <c r="Q72" s="96">
        <f>VLOOKUP($F72,'Exhibit - 80-20 Detail non-SFO'!$F$13:$W$52,15+COLUMN()-COLUMN($N72),FALSE)+($I$10="Yes")*'Exhibit - 80-20 Summary'!$H$23+($I$11="Yes")*'Exhibit - 80-20 Summary'!$H$24+($I$12="Yes")*'Exhibit - 80-20 Summary'!$H$25</f>
        <v>529.54</v>
      </c>
      <c r="S72" s="90">
        <f t="shared" si="40"/>
        <v>-20.91</v>
      </c>
      <c r="T72" s="90">
        <f t="shared" si="41"/>
        <v>-47.2</v>
      </c>
      <c r="U72" s="90">
        <f t="shared" si="42"/>
        <v>-36.659999999999997</v>
      </c>
      <c r="V72" s="90">
        <f t="shared" si="43"/>
        <v>-62.94</v>
      </c>
      <c r="X72" s="91">
        <f t="shared" si="44"/>
        <v>-9.853911404335533E-2</v>
      </c>
      <c r="Y72" s="91">
        <f t="shared" si="45"/>
        <v>-0.10177019771879514</v>
      </c>
      <c r="Z72" s="91">
        <f t="shared" si="46"/>
        <v>-0.10754202235325178</v>
      </c>
      <c r="AA72" s="91">
        <f t="shared" si="47"/>
        <v>-0.10623143397245476</v>
      </c>
      <c r="AC72" s="74"/>
    </row>
    <row r="73" spans="1:29" x14ac:dyDescent="0.2">
      <c r="A73" s="74"/>
      <c r="F73" s="58">
        <f>'Exhibit - Budget Rates'!F73</f>
        <v>13050</v>
      </c>
      <c r="G73" s="18" t="str">
        <f>'Exhibit - Budget Rates'!G73</f>
        <v>Kaiser WA HMO</v>
      </c>
      <c r="I73" s="55">
        <f>IFERROR(VLOOKUP($F73,'Input - Previous Rates'!$F$14:$R$70,10+COLUMN()-COLUMN($I73),FALSE)-($I$10="No")*'Exhibit - 80-20 Summary'!$H$23,"N/A")</f>
        <v>205.6</v>
      </c>
      <c r="J73" s="55">
        <f>IFERROR(VLOOKUP($F73,'Input - Previous Rates'!$F$14:$R$70,10+COLUMN()-COLUMN($I73),FALSE)-($I$10="No")*'Exhibit - 80-20 Summary'!$H$23-($I$11="No")*'Exhibit - 80-20 Summary'!$H$24+($I$12="Yes")*'Exhibit - 80-20 Summary'!$H$25,"N/A")</f>
        <v>448.94</v>
      </c>
      <c r="K73" s="55">
        <f>IFERROR(VLOOKUP($F73,'Input - Previous Rates'!$F$14:$R$70,10+COLUMN()-COLUMN($I73),FALSE)-($I$10="No")*'Exhibit - 80-20 Summary'!$H$23,"N/A")</f>
        <v>329.33</v>
      </c>
      <c r="L73" s="55">
        <f>IFERROR(VLOOKUP($F73,'Input - Previous Rates'!$F$14:$R$70,10+COLUMN()-COLUMN($I73),FALSE)-($I$10="No")*'Exhibit - 80-20 Summary'!$H$23-($I$11="No")*'Exhibit - 80-20 Summary'!$H$24+($I$12="Yes")*'Exhibit - 80-20 Summary'!$H$25,"N/A")</f>
        <v>572.68000000000006</v>
      </c>
      <c r="M73" s="18"/>
      <c r="N73" s="96">
        <f>VLOOKUP($F73,'Exhibit - 80-20 Detail non-SFO'!$F$13:$W$52,15+COLUMN()-COLUMN($N73),FALSE)+($I$10="Yes")*'Exhibit - 80-20 Summary'!$H$23</f>
        <v>191.16</v>
      </c>
      <c r="O73" s="96">
        <f>VLOOKUP($F73,'Exhibit - 80-20 Detail non-SFO'!$F$13:$W$52,15+COLUMN()-COLUMN($N73),FALSE)+($I$10="Yes")*'Exhibit - 80-20 Summary'!$H$23+($I$11="Yes")*'Exhibit - 80-20 Summary'!$H$24+($I$12="Yes")*'Exhibit - 80-20 Summary'!$H$25</f>
        <v>416.32</v>
      </c>
      <c r="P73" s="96">
        <f>VLOOKUP($F73,'Exhibit - 80-20 Detail non-SFO'!$F$13:$W$52,15+COLUMN()-COLUMN($N73),FALSE)+($I$10="Yes")*'Exhibit - 80-20 Summary'!$H$23</f>
        <v>304.02</v>
      </c>
      <c r="Q73" s="96">
        <f>VLOOKUP($F73,'Exhibit - 80-20 Detail non-SFO'!$F$13:$W$52,15+COLUMN()-COLUMN($N73),FALSE)+($I$10="Yes")*'Exhibit - 80-20 Summary'!$H$23+($I$11="Yes")*'Exhibit - 80-20 Summary'!$H$24+($I$12="Yes")*'Exhibit - 80-20 Summary'!$H$25</f>
        <v>529.17000000000007</v>
      </c>
      <c r="S73" s="90">
        <f t="shared" si="40"/>
        <v>-14.44</v>
      </c>
      <c r="T73" s="90">
        <f t="shared" si="41"/>
        <v>-32.619999999999997</v>
      </c>
      <c r="U73" s="90">
        <f t="shared" si="42"/>
        <v>-25.31</v>
      </c>
      <c r="V73" s="90">
        <f t="shared" si="43"/>
        <v>-43.51</v>
      </c>
      <c r="X73" s="91">
        <f t="shared" si="44"/>
        <v>-7.0233463035019456E-2</v>
      </c>
      <c r="Y73" s="91">
        <f t="shared" si="45"/>
        <v>-7.2660043658395332E-2</v>
      </c>
      <c r="Z73" s="91">
        <f t="shared" si="46"/>
        <v>-7.685300458506665E-2</v>
      </c>
      <c r="AA73" s="91">
        <f t="shared" si="47"/>
        <v>-7.5976112314032257E-2</v>
      </c>
      <c r="AC73" s="74"/>
    </row>
    <row r="74" spans="1:29" x14ac:dyDescent="0.2">
      <c r="A74" s="74"/>
      <c r="F74" s="58">
        <f>'Exhibit - Budget Rates'!F74</f>
        <v>13071</v>
      </c>
      <c r="G74" s="18" t="str">
        <f>'Exhibit - Budget Rates'!G74</f>
        <v>Medical Mutual OH HMO</v>
      </c>
      <c r="I74" s="55">
        <f>IFERROR(VLOOKUP($F74,'Input - Previous Rates'!$F$14:$R$70,10+COLUMN()-COLUMN($I74),FALSE)-($I$10="No")*'Exhibit - 80-20 Summary'!$H$23,"N/A")</f>
        <v>202.41</v>
      </c>
      <c r="J74" s="55">
        <f>IFERROR(VLOOKUP($F74,'Input - Previous Rates'!$F$14:$R$70,10+COLUMN()-COLUMN($I74),FALSE)-($I$10="No")*'Exhibit - 80-20 Summary'!$H$23-($I$11="No")*'Exhibit - 80-20 Summary'!$H$24+($I$12="Yes")*'Exhibit - 80-20 Summary'!$H$25,"N/A")</f>
        <v>441.77</v>
      </c>
      <c r="K74" s="55">
        <f>IFERROR(VLOOKUP($F74,'Input - Previous Rates'!$F$14:$R$70,10+COLUMN()-COLUMN($I74),FALSE)-($I$10="No")*'Exhibit - 80-20 Summary'!$H$23,"N/A")</f>
        <v>323.76</v>
      </c>
      <c r="L74" s="55">
        <f>IFERROR(VLOOKUP($F74,'Input - Previous Rates'!$F$14:$R$70,10+COLUMN()-COLUMN($I74),FALSE)-($I$10="No")*'Exhibit - 80-20 Summary'!$H$23-($I$11="No")*'Exhibit - 80-20 Summary'!$H$24+($I$12="Yes")*'Exhibit - 80-20 Summary'!$H$25,"N/A")</f>
        <v>563.11</v>
      </c>
      <c r="M74" s="18"/>
      <c r="N74" s="96">
        <f>VLOOKUP($F74,'Exhibit - 80-20 Detail non-SFO'!$F$13:$W$52,15+COLUMN()-COLUMN($N74),FALSE)+($I$10="Yes")*'Exhibit - 80-20 Summary'!$H$23</f>
        <v>217.37</v>
      </c>
      <c r="O74" s="96">
        <f>VLOOKUP($F74,'Exhibit - 80-20 Detail non-SFO'!$F$13:$W$52,15+COLUMN()-COLUMN($N74),FALSE)+($I$10="Yes")*'Exhibit - 80-20 Summary'!$H$23+($I$11="Yes")*'Exhibit - 80-20 Summary'!$H$24+($I$12="Yes")*'Exhibit - 80-20 Summary'!$H$25</f>
        <v>475.44</v>
      </c>
      <c r="P74" s="96">
        <f>VLOOKUP($F74,'Exhibit - 80-20 Detail non-SFO'!$F$13:$W$52,15+COLUMN()-COLUMN($N74),FALSE)+($I$10="Yes")*'Exhibit - 80-20 Summary'!$H$23</f>
        <v>349.94</v>
      </c>
      <c r="Q74" s="96">
        <f>VLOOKUP($F74,'Exhibit - 80-20 Detail non-SFO'!$F$13:$W$52,15+COLUMN()-COLUMN($N74),FALSE)+($I$10="Yes")*'Exhibit - 80-20 Summary'!$H$23+($I$11="Yes")*'Exhibit - 80-20 Summary'!$H$24+($I$12="Yes")*'Exhibit - 80-20 Summary'!$H$25</f>
        <v>608</v>
      </c>
      <c r="S74" s="90">
        <f t="shared" si="40"/>
        <v>14.96</v>
      </c>
      <c r="T74" s="90">
        <f t="shared" si="41"/>
        <v>33.67</v>
      </c>
      <c r="U74" s="90">
        <f t="shared" si="42"/>
        <v>26.18</v>
      </c>
      <c r="V74" s="90">
        <f t="shared" si="43"/>
        <v>44.89</v>
      </c>
      <c r="X74" s="91">
        <f t="shared" si="44"/>
        <v>7.390939182846698E-2</v>
      </c>
      <c r="Y74" s="91">
        <f t="shared" si="45"/>
        <v>7.6216130565678983E-2</v>
      </c>
      <c r="Z74" s="91">
        <f t="shared" si="46"/>
        <v>8.0862367185569564E-2</v>
      </c>
      <c r="AA74" s="91">
        <f t="shared" si="47"/>
        <v>7.9717994707961148E-2</v>
      </c>
      <c r="AC74" s="74"/>
    </row>
    <row r="75" spans="1:29" x14ac:dyDescent="0.2">
      <c r="A75" s="74"/>
      <c r="F75" s="58">
        <f>'Exhibit - Budget Rates'!F75</f>
        <v>9317</v>
      </c>
      <c r="G75" s="18" t="str">
        <f>'Exhibit - Budget Rates'!G75</f>
        <v>Medical Mutual OH POS</v>
      </c>
      <c r="I75" s="55">
        <f>IFERROR(VLOOKUP($F75,'Input - Previous Rates'!$F$14:$R$70,10+COLUMN()-COLUMN($I75),FALSE)-($I$10="No")*'Exhibit - 80-20 Summary'!$H$23,"N/A")</f>
        <v>221.26</v>
      </c>
      <c r="J75" s="55">
        <f>IFERROR(VLOOKUP($F75,'Input - Previous Rates'!$F$14:$R$70,10+COLUMN()-COLUMN($I75),FALSE)-($I$10="No")*'Exhibit - 80-20 Summary'!$H$23-($I$11="No")*'Exhibit - 80-20 Summary'!$H$24+($I$12="Yes")*'Exhibit - 80-20 Summary'!$H$25,"N/A")</f>
        <v>484.18</v>
      </c>
      <c r="K75" s="55">
        <f>IFERROR(VLOOKUP($F75,'Input - Previous Rates'!$F$14:$R$70,10+COLUMN()-COLUMN($I75),FALSE)-($I$10="No")*'Exhibit - 80-20 Summary'!$H$23,"N/A")</f>
        <v>356.74</v>
      </c>
      <c r="L75" s="55">
        <f>IFERROR(VLOOKUP($F75,'Input - Previous Rates'!$F$14:$R$70,10+COLUMN()-COLUMN($I75),FALSE)-($I$10="No")*'Exhibit - 80-20 Summary'!$H$23-($I$11="No")*'Exhibit - 80-20 Summary'!$H$24+($I$12="Yes")*'Exhibit - 80-20 Summary'!$H$25,"N/A")</f>
        <v>619.66</v>
      </c>
      <c r="M75" s="18"/>
      <c r="N75" s="96">
        <f>VLOOKUP($F75,'Exhibit - 80-20 Detail non-SFO'!$F$13:$W$52,15+COLUMN()-COLUMN($N75),FALSE)+($I$10="Yes")*'Exhibit - 80-20 Summary'!$H$23</f>
        <v>229.22</v>
      </c>
      <c r="O75" s="96">
        <f>VLOOKUP($F75,'Exhibit - 80-20 Detail non-SFO'!$F$13:$W$52,15+COLUMN()-COLUMN($N75),FALSE)+($I$10="Yes")*'Exhibit - 80-20 Summary'!$H$23+($I$11="Yes")*'Exhibit - 80-20 Summary'!$H$24+($I$12="Yes")*'Exhibit - 80-20 Summary'!$H$25</f>
        <v>501.94</v>
      </c>
      <c r="P75" s="96">
        <f>VLOOKUP($F75,'Exhibit - 80-20 Detail non-SFO'!$F$13:$W$52,15+COLUMN()-COLUMN($N75),FALSE)+($I$10="Yes")*'Exhibit - 80-20 Summary'!$H$23</f>
        <v>370.62</v>
      </c>
      <c r="Q75" s="96">
        <f>VLOOKUP($F75,'Exhibit - 80-20 Detail non-SFO'!$F$13:$W$52,15+COLUMN()-COLUMN($N75),FALSE)+($I$10="Yes")*'Exhibit - 80-20 Summary'!$H$23+($I$11="Yes")*'Exhibit - 80-20 Summary'!$H$24+($I$12="Yes")*'Exhibit - 80-20 Summary'!$H$25</f>
        <v>643.34</v>
      </c>
      <c r="S75" s="90">
        <f t="shared" si="40"/>
        <v>7.96</v>
      </c>
      <c r="T75" s="90">
        <f t="shared" si="41"/>
        <v>17.760000000000002</v>
      </c>
      <c r="U75" s="90">
        <f t="shared" si="42"/>
        <v>13.88</v>
      </c>
      <c r="V75" s="90">
        <f t="shared" si="43"/>
        <v>23.68</v>
      </c>
      <c r="X75" s="91">
        <f t="shared" si="44"/>
        <v>3.597577510620989E-2</v>
      </c>
      <c r="Y75" s="91">
        <f t="shared" si="45"/>
        <v>3.6680573340493211E-2</v>
      </c>
      <c r="Z75" s="91">
        <f t="shared" si="46"/>
        <v>3.890788809777429E-2</v>
      </c>
      <c r="AA75" s="91">
        <f t="shared" si="47"/>
        <v>3.8214504728399448E-2</v>
      </c>
      <c r="AC75" s="74"/>
    </row>
    <row r="76" spans="1:29" x14ac:dyDescent="0.2">
      <c r="A76" s="74"/>
      <c r="F76" s="58">
        <f>'Exhibit - Budget Rates'!F76</f>
        <v>3501</v>
      </c>
      <c r="G76" s="18" t="str">
        <f>'Exhibit - Budget Rates'!G76</f>
        <v>HMSA HI HMO - Opt A</v>
      </c>
      <c r="I76" s="55">
        <f>IFERROR(VLOOKUP($F76,'Input - Previous Rates'!$F$14:$R$70,10+COLUMN()-COLUMN($I76),FALSE)-($I$10="No")*'Exhibit - 80-20 Summary'!$H$23,"N/A")</f>
        <v>216.69</v>
      </c>
      <c r="J76" s="55">
        <f>IFERROR(VLOOKUP($F76,'Input - Previous Rates'!$F$14:$R$70,10+COLUMN()-COLUMN($I76),FALSE)-($I$10="No")*'Exhibit - 80-20 Summary'!$H$23-($I$11="No")*'Exhibit - 80-20 Summary'!$H$24+($I$12="Yes")*'Exhibit - 80-20 Summary'!$H$25,"N/A")</f>
        <v>473.92</v>
      </c>
      <c r="K76" s="55">
        <f>IFERROR(VLOOKUP($F76,'Input - Previous Rates'!$F$14:$R$70,10+COLUMN()-COLUMN($I76),FALSE)-($I$10="No")*'Exhibit - 80-20 Summary'!$H$23,"N/A")</f>
        <v>348.75</v>
      </c>
      <c r="L76" s="55">
        <f>IFERROR(VLOOKUP($F76,'Input - Previous Rates'!$F$14:$R$70,10+COLUMN()-COLUMN($I76),FALSE)-($I$10="No")*'Exhibit - 80-20 Summary'!$H$23-($I$11="No")*'Exhibit - 80-20 Summary'!$H$24+($I$12="Yes")*'Exhibit - 80-20 Summary'!$H$25,"N/A")</f>
        <v>605.97</v>
      </c>
      <c r="M76" s="18"/>
      <c r="N76" s="96">
        <f>VLOOKUP($F76,'Exhibit - 80-20 Detail non-SFO'!$F$13:$W$52,15+COLUMN()-COLUMN($N76),FALSE)+($I$10="Yes")*'Exhibit - 80-20 Summary'!$H$23</f>
        <v>225.17</v>
      </c>
      <c r="O76" s="96">
        <f>VLOOKUP($F76,'Exhibit - 80-20 Detail non-SFO'!$F$13:$W$52,15+COLUMN()-COLUMN($N76),FALSE)+($I$10="Yes")*'Exhibit - 80-20 Summary'!$H$23+($I$11="Yes")*'Exhibit - 80-20 Summary'!$H$24+($I$12="Yes")*'Exhibit - 80-20 Summary'!$H$25</f>
        <v>492.83</v>
      </c>
      <c r="P76" s="96">
        <f>VLOOKUP($F76,'Exhibit - 80-20 Detail non-SFO'!$F$13:$W$52,15+COLUMN()-COLUMN($N76),FALSE)+($I$10="Yes")*'Exhibit - 80-20 Summary'!$H$23</f>
        <v>363.53</v>
      </c>
      <c r="Q76" s="96">
        <f>VLOOKUP($F76,'Exhibit - 80-20 Detail non-SFO'!$F$13:$W$52,15+COLUMN()-COLUMN($N76),FALSE)+($I$10="Yes")*'Exhibit - 80-20 Summary'!$H$23+($I$11="Yes")*'Exhibit - 80-20 Summary'!$H$24+($I$12="Yes")*'Exhibit - 80-20 Summary'!$H$25</f>
        <v>631.17999999999995</v>
      </c>
      <c r="S76" s="90">
        <f t="shared" si="40"/>
        <v>8.48</v>
      </c>
      <c r="T76" s="90">
        <f t="shared" si="41"/>
        <v>18.91</v>
      </c>
      <c r="U76" s="90">
        <f t="shared" si="42"/>
        <v>14.78</v>
      </c>
      <c r="V76" s="90">
        <f t="shared" si="43"/>
        <v>25.21</v>
      </c>
      <c r="X76" s="91">
        <f t="shared" si="44"/>
        <v>3.9134247081083581E-2</v>
      </c>
      <c r="Y76" s="91">
        <f t="shared" si="45"/>
        <v>3.990124915597569E-2</v>
      </c>
      <c r="Z76" s="91">
        <f t="shared" si="46"/>
        <v>4.2379928315412187E-2</v>
      </c>
      <c r="AA76" s="91">
        <f t="shared" si="47"/>
        <v>4.1602719606581184E-2</v>
      </c>
      <c r="AC76" s="74"/>
    </row>
    <row r="77" spans="1:29" x14ac:dyDescent="0.2">
      <c r="A77" s="74"/>
      <c r="F77" s="58">
        <f>'Exhibit - Budget Rates'!F77</f>
        <v>3502</v>
      </c>
      <c r="G77" s="18" t="str">
        <f>'Exhibit - Budget Rates'!G77</f>
        <v>HMSA HI HMO - Opt B</v>
      </c>
      <c r="I77" s="55">
        <f>IFERROR(VLOOKUP($F77,'Input - Previous Rates'!$F$14:$R$70,10+COLUMN()-COLUMN($I77),FALSE)-($I$10="No")*'Exhibit - 80-20 Summary'!$H$23,"N/A")</f>
        <v>210.23</v>
      </c>
      <c r="J77" s="55">
        <f>IFERROR(VLOOKUP($F77,'Input - Previous Rates'!$F$14:$R$70,10+COLUMN()-COLUMN($I77),FALSE)-($I$10="No")*'Exhibit - 80-20 Summary'!$H$23-($I$11="No")*'Exhibit - 80-20 Summary'!$H$24+($I$12="Yes")*'Exhibit - 80-20 Summary'!$H$25,"N/A")</f>
        <v>459.38</v>
      </c>
      <c r="K77" s="55">
        <f>IFERROR(VLOOKUP($F77,'Input - Previous Rates'!$F$14:$R$70,10+COLUMN()-COLUMN($I77),FALSE)-($I$10="No")*'Exhibit - 80-20 Summary'!$H$23,"N/A")</f>
        <v>337.45</v>
      </c>
      <c r="L77" s="55">
        <f>IFERROR(VLOOKUP($F77,'Input - Previous Rates'!$F$14:$R$70,10+COLUMN()-COLUMN($I77),FALSE)-($I$10="No")*'Exhibit - 80-20 Summary'!$H$23-($I$11="No")*'Exhibit - 80-20 Summary'!$H$24+($I$12="Yes")*'Exhibit - 80-20 Summary'!$H$25,"N/A")</f>
        <v>586.58999999999992</v>
      </c>
      <c r="M77" s="18"/>
      <c r="N77" s="96">
        <f>VLOOKUP($F77,'Exhibit - 80-20 Detail non-SFO'!$F$13:$W$52,15+COLUMN()-COLUMN($N77),FALSE)+($I$10="Yes")*'Exhibit - 80-20 Summary'!$H$23</f>
        <v>224.39</v>
      </c>
      <c r="O77" s="96">
        <f>VLOOKUP($F77,'Exhibit - 80-20 Detail non-SFO'!$F$13:$W$52,15+COLUMN()-COLUMN($N77),FALSE)+($I$10="Yes")*'Exhibit - 80-20 Summary'!$H$23+($I$11="Yes")*'Exhibit - 80-20 Summary'!$H$24+($I$12="Yes")*'Exhibit - 80-20 Summary'!$H$25</f>
        <v>491.08</v>
      </c>
      <c r="P77" s="96">
        <f>VLOOKUP($F77,'Exhibit - 80-20 Detail non-SFO'!$F$13:$W$52,15+COLUMN()-COLUMN($N77),FALSE)+($I$10="Yes")*'Exhibit - 80-20 Summary'!$H$23</f>
        <v>362.17</v>
      </c>
      <c r="Q77" s="96">
        <f>VLOOKUP($F77,'Exhibit - 80-20 Detail non-SFO'!$F$13:$W$52,15+COLUMN()-COLUMN($N77),FALSE)+($I$10="Yes")*'Exhibit - 80-20 Summary'!$H$23+($I$11="Yes")*'Exhibit - 80-20 Summary'!$H$24+($I$12="Yes")*'Exhibit - 80-20 Summary'!$H$25</f>
        <v>628.86</v>
      </c>
      <c r="S77" s="90">
        <f t="shared" si="40"/>
        <v>14.16</v>
      </c>
      <c r="T77" s="90">
        <f t="shared" si="41"/>
        <v>31.7</v>
      </c>
      <c r="U77" s="90">
        <f t="shared" si="42"/>
        <v>24.72</v>
      </c>
      <c r="V77" s="90">
        <f t="shared" si="43"/>
        <v>42.27</v>
      </c>
      <c r="X77" s="91">
        <f t="shared" si="44"/>
        <v>6.7354801883651241E-2</v>
      </c>
      <c r="Y77" s="91">
        <f t="shared" si="45"/>
        <v>6.9006051634812132E-2</v>
      </c>
      <c r="Z77" s="91">
        <f t="shared" si="46"/>
        <v>7.3255297081049039E-2</v>
      </c>
      <c r="AA77" s="91">
        <f t="shared" si="47"/>
        <v>7.2060553367769661E-2</v>
      </c>
      <c r="AC77" s="74"/>
    </row>
    <row r="78" spans="1:29" x14ac:dyDescent="0.2">
      <c r="A78" s="74"/>
      <c r="F78" s="58">
        <f>'Exhibit - Budget Rates'!F78</f>
        <v>3571</v>
      </c>
      <c r="G78" s="18" t="str">
        <f>'Exhibit - Budget Rates'!G78</f>
        <v>HMSA HI PPP</v>
      </c>
      <c r="I78" s="55">
        <f>IFERROR(VLOOKUP($F78,'Input - Previous Rates'!$F$14:$R$70,10+COLUMN()-COLUMN($I78),FALSE)-($I$10="No")*'Exhibit - 80-20 Summary'!$H$23,"N/A")</f>
        <v>214.51</v>
      </c>
      <c r="J78" s="55">
        <f>IFERROR(VLOOKUP($F78,'Input - Previous Rates'!$F$14:$R$70,10+COLUMN()-COLUMN($I78),FALSE)-($I$10="No")*'Exhibit - 80-20 Summary'!$H$23-($I$11="No")*'Exhibit - 80-20 Summary'!$H$24+($I$12="Yes")*'Exhibit - 80-20 Summary'!$H$25,"N/A")</f>
        <v>468.98</v>
      </c>
      <c r="K78" s="55">
        <f>IFERROR(VLOOKUP($F78,'Input - Previous Rates'!$F$14:$R$70,10+COLUMN()-COLUMN($I78),FALSE)-($I$10="No")*'Exhibit - 80-20 Summary'!$H$23,"N/A")</f>
        <v>344.92</v>
      </c>
      <c r="L78" s="55">
        <f>IFERROR(VLOOKUP($F78,'Input - Previous Rates'!$F$14:$R$70,10+COLUMN()-COLUMN($I78),FALSE)-($I$10="No")*'Exhibit - 80-20 Summary'!$H$23-($I$11="No")*'Exhibit - 80-20 Summary'!$H$24+($I$12="Yes")*'Exhibit - 80-20 Summary'!$H$25,"N/A")</f>
        <v>599.39</v>
      </c>
      <c r="M78" s="18"/>
      <c r="N78" s="96">
        <f>VLOOKUP($F78,'Exhibit - 80-20 Detail non-SFO'!$F$13:$W$52,15+COLUMN()-COLUMN($N78),FALSE)+($I$10="Yes")*'Exhibit - 80-20 Summary'!$H$23</f>
        <v>217.91</v>
      </c>
      <c r="O78" s="96">
        <f>VLOOKUP($F78,'Exhibit - 80-20 Detail non-SFO'!$F$13:$W$52,15+COLUMN()-COLUMN($N78),FALSE)+($I$10="Yes")*'Exhibit - 80-20 Summary'!$H$23+($I$11="Yes")*'Exhibit - 80-20 Summary'!$H$24+($I$12="Yes")*'Exhibit - 80-20 Summary'!$H$25</f>
        <v>476.5</v>
      </c>
      <c r="P78" s="96">
        <f>VLOOKUP($F78,'Exhibit - 80-20 Detail non-SFO'!$F$13:$W$52,15+COLUMN()-COLUMN($N78),FALSE)+($I$10="Yes")*'Exhibit - 80-20 Summary'!$H$23</f>
        <v>350.83</v>
      </c>
      <c r="Q78" s="96">
        <f>VLOOKUP($F78,'Exhibit - 80-20 Detail non-SFO'!$F$13:$W$52,15+COLUMN()-COLUMN($N78),FALSE)+($I$10="Yes")*'Exhibit - 80-20 Summary'!$H$23+($I$11="Yes")*'Exhibit - 80-20 Summary'!$H$24+($I$12="Yes")*'Exhibit - 80-20 Summary'!$H$25</f>
        <v>609.41</v>
      </c>
      <c r="S78" s="90">
        <f t="shared" si="40"/>
        <v>3.4</v>
      </c>
      <c r="T78" s="90">
        <f t="shared" si="41"/>
        <v>7.52</v>
      </c>
      <c r="U78" s="90">
        <f t="shared" si="42"/>
        <v>5.91</v>
      </c>
      <c r="V78" s="90">
        <f t="shared" si="43"/>
        <v>10.02</v>
      </c>
      <c r="X78" s="91">
        <f t="shared" si="44"/>
        <v>1.5850076919490932E-2</v>
      </c>
      <c r="Y78" s="91">
        <f t="shared" si="45"/>
        <v>1.6034798925327304E-2</v>
      </c>
      <c r="Z78" s="91">
        <f t="shared" si="46"/>
        <v>1.7134407978661718E-2</v>
      </c>
      <c r="AA78" s="91">
        <f t="shared" si="47"/>
        <v>1.6716995612205743E-2</v>
      </c>
      <c r="AC78" s="74"/>
    </row>
    <row r="79" spans="1:29" x14ac:dyDescent="0.2">
      <c r="A79" s="74"/>
      <c r="F79" s="58">
        <f>'Exhibit - Budget Rates'!F79</f>
        <v>3560</v>
      </c>
      <c r="G79" s="18" t="str">
        <f>'Exhibit - Budget Rates'!G79</f>
        <v>Triple-S</v>
      </c>
      <c r="I79" s="55">
        <f>IFERROR(VLOOKUP($F79,'Input - Previous Rates'!$F$14:$R$70,10+COLUMN()-COLUMN($I79),FALSE)-($I$10="No")*'Exhibit - 80-20 Summary'!$H$23,"N/A")</f>
        <v>239.09</v>
      </c>
      <c r="J79" s="55">
        <f>IFERROR(VLOOKUP($F79,'Input - Previous Rates'!$F$14:$R$70,10+COLUMN()-COLUMN($I79),FALSE)-($I$10="No")*'Exhibit - 80-20 Summary'!$H$23-($I$11="No")*'Exhibit - 80-20 Summary'!$H$24+($I$12="Yes")*'Exhibit - 80-20 Summary'!$H$25,"N/A")</f>
        <v>524.80999999999995</v>
      </c>
      <c r="K79" s="55">
        <f>IFERROR(VLOOKUP($F79,'Input - Previous Rates'!$F$14:$R$70,10+COLUMN()-COLUMN($I79),FALSE)-($I$10="No")*'Exhibit - 80-20 Summary'!$H$23,"N/A")</f>
        <v>387.83</v>
      </c>
      <c r="L79" s="55">
        <f>IFERROR(VLOOKUP($F79,'Input - Previous Rates'!$F$14:$R$70,10+COLUMN()-COLUMN($I79),FALSE)-($I$10="No")*'Exhibit - 80-20 Summary'!$H$23-($I$11="No")*'Exhibit - 80-20 Summary'!$H$24+($I$12="Yes")*'Exhibit - 80-20 Summary'!$H$25,"N/A")</f>
        <v>673.56</v>
      </c>
      <c r="M79" s="18"/>
      <c r="N79" s="96">
        <f>VLOOKUP($F79,'Exhibit - 80-20 Detail non-SFO'!$F$13:$W$52,15+COLUMN()-COLUMN($N79),FALSE)+($I$10="Yes")*'Exhibit - 80-20 Summary'!$H$23</f>
        <v>243.95</v>
      </c>
      <c r="O79" s="96">
        <f>VLOOKUP($F79,'Exhibit - 80-20 Detail non-SFO'!$F$13:$W$52,15+COLUMN()-COLUMN($N79),FALSE)+($I$10="Yes")*'Exhibit - 80-20 Summary'!$H$23+($I$11="Yes")*'Exhibit - 80-20 Summary'!$H$24+($I$12="Yes")*'Exhibit - 80-20 Summary'!$H$25</f>
        <v>535.06999999999994</v>
      </c>
      <c r="P79" s="96">
        <f>VLOOKUP($F79,'Exhibit - 80-20 Detail non-SFO'!$F$13:$W$52,15+COLUMN()-COLUMN($N79),FALSE)+($I$10="Yes")*'Exhibit - 80-20 Summary'!$H$23</f>
        <v>396.39</v>
      </c>
      <c r="Q79" s="96">
        <f>VLOOKUP($F79,'Exhibit - 80-20 Detail non-SFO'!$F$13:$W$52,15+COLUMN()-COLUMN($N79),FALSE)+($I$10="Yes")*'Exhibit - 80-20 Summary'!$H$23+($I$11="Yes")*'Exhibit - 80-20 Summary'!$H$24+($I$12="Yes")*'Exhibit - 80-20 Summary'!$H$25</f>
        <v>687.52</v>
      </c>
      <c r="S79" s="90">
        <f t="shared" si="40"/>
        <v>4.8600000000000003</v>
      </c>
      <c r="T79" s="90">
        <f t="shared" si="41"/>
        <v>10.26</v>
      </c>
      <c r="U79" s="90">
        <f t="shared" si="42"/>
        <v>8.56</v>
      </c>
      <c r="V79" s="90">
        <f t="shared" si="43"/>
        <v>13.96</v>
      </c>
      <c r="X79" s="91">
        <f t="shared" si="44"/>
        <v>2.0327073486971433E-2</v>
      </c>
      <c r="Y79" s="91">
        <f t="shared" si="45"/>
        <v>1.9549932356471868E-2</v>
      </c>
      <c r="Z79" s="91">
        <f t="shared" si="46"/>
        <v>2.2071526184152854E-2</v>
      </c>
      <c r="AA79" s="91">
        <f t="shared" si="47"/>
        <v>2.0725696300255364E-2</v>
      </c>
      <c r="AC79" s="74"/>
    </row>
    <row r="80" spans="1:29" x14ac:dyDescent="0.2">
      <c r="A80" s="74"/>
      <c r="AC80" s="74"/>
    </row>
    <row r="81" spans="1:29" x14ac:dyDescent="0.2">
      <c r="A81" s="74"/>
      <c r="AC81" s="74"/>
    </row>
    <row r="82" spans="1:29" ht="16.5" thickBot="1" x14ac:dyDescent="0.3">
      <c r="A82" s="74"/>
      <c r="E82" s="37" t="s">
        <v>313</v>
      </c>
      <c r="F82" s="37"/>
      <c r="G82" s="37"/>
      <c r="H82" s="37"/>
      <c r="I82" s="37"/>
      <c r="J82" s="37"/>
      <c r="K82" s="37"/>
      <c r="L82" s="37"/>
      <c r="M82" s="37"/>
      <c r="N82" s="37"/>
      <c r="O82" s="37"/>
      <c r="P82" s="37"/>
      <c r="Q82" s="37"/>
      <c r="R82" s="37"/>
      <c r="S82" s="92"/>
      <c r="T82" s="92"/>
      <c r="U82" s="92"/>
      <c r="V82" s="92"/>
      <c r="W82" s="92"/>
      <c r="X82" s="92"/>
      <c r="Y82" s="92"/>
      <c r="Z82" s="92"/>
      <c r="AA82" s="92"/>
      <c r="AC82" s="74"/>
    </row>
    <row r="83" spans="1:29" ht="13.5" thickTop="1" x14ac:dyDescent="0.2">
      <c r="A83" s="74"/>
      <c r="AC83" s="74"/>
    </row>
    <row r="84" spans="1:29" ht="13.5" thickBot="1" x14ac:dyDescent="0.25">
      <c r="A84" s="74"/>
      <c r="I84" s="136" t="str">
        <f>I$17</f>
        <v>2021 Monthly Employee Contributions</v>
      </c>
      <c r="J84" s="136"/>
      <c r="K84" s="136"/>
      <c r="L84" s="136"/>
      <c r="N84" s="136" t="str">
        <f>N$17</f>
        <v>2022 Monthly Employee Contributions</v>
      </c>
      <c r="O84" s="136"/>
      <c r="P84" s="136"/>
      <c r="Q84" s="136"/>
      <c r="S84" s="135" t="s">
        <v>310</v>
      </c>
      <c r="T84" s="135"/>
      <c r="U84" s="135"/>
      <c r="V84" s="135"/>
      <c r="X84" s="135" t="s">
        <v>222</v>
      </c>
      <c r="Y84" s="135"/>
      <c r="Z84" s="135"/>
      <c r="AA84" s="135"/>
      <c r="AC84" s="74"/>
    </row>
    <row r="85" spans="1:29" ht="13.5" thickBot="1" x14ac:dyDescent="0.25">
      <c r="A85" s="74"/>
      <c r="F85" s="109" t="s">
        <v>20</v>
      </c>
      <c r="G85" s="109" t="s">
        <v>173</v>
      </c>
      <c r="I85" s="109" t="s">
        <v>17</v>
      </c>
      <c r="J85" s="109" t="s">
        <v>175</v>
      </c>
      <c r="K85" s="109" t="s">
        <v>176</v>
      </c>
      <c r="L85" s="109" t="s">
        <v>177</v>
      </c>
      <c r="N85" s="109" t="s">
        <v>17</v>
      </c>
      <c r="O85" s="109" t="s">
        <v>175</v>
      </c>
      <c r="P85" s="109" t="s">
        <v>176</v>
      </c>
      <c r="Q85" s="109" t="s">
        <v>177</v>
      </c>
      <c r="S85" s="109" t="s">
        <v>17</v>
      </c>
      <c r="T85" s="109" t="s">
        <v>175</v>
      </c>
      <c r="U85" s="109" t="s">
        <v>176</v>
      </c>
      <c r="V85" s="109" t="s">
        <v>177</v>
      </c>
      <c r="X85" s="109" t="s">
        <v>17</v>
      </c>
      <c r="Y85" s="109" t="s">
        <v>175</v>
      </c>
      <c r="Z85" s="109" t="s">
        <v>176</v>
      </c>
      <c r="AA85" s="109" t="s">
        <v>177</v>
      </c>
      <c r="AC85" s="74"/>
    </row>
    <row r="86" spans="1:29" x14ac:dyDescent="0.2">
      <c r="A86" s="74"/>
      <c r="F86" s="58">
        <f>'Exhibit - Budget Rates'!F86</f>
        <v>3950</v>
      </c>
      <c r="G86" t="str">
        <f>'Exhibit - Budget Rates'!G86</f>
        <v>Cigna DHMO</v>
      </c>
      <c r="I86" s="90">
        <f>IFERROR(VLOOKUP($F86,'Input - Previous Rates'!$F$77:$R$85,10+COLUMN()-COLUMN($I86),FALSE),"N/A")</f>
        <v>3.04</v>
      </c>
      <c r="J86" s="90">
        <f>IFERROR(VLOOKUP($F86,'Input - Previous Rates'!$F$77:$R$85,10+COLUMN()-COLUMN($I86),FALSE),"N/A")</f>
        <v>5.7</v>
      </c>
      <c r="K86" s="90">
        <f>IFERROR(VLOOKUP($F86,'Input - Previous Rates'!$F$77:$R$85,10+COLUMN()-COLUMN($I86),FALSE),"N/A")</f>
        <v>6.27</v>
      </c>
      <c r="L86" s="90">
        <f>IFERROR(VLOOKUP($F86,'Input - Previous Rates'!$F$77:$R$85,10+COLUMN()-COLUMN($I86),FALSE),"N/A")</f>
        <v>9.7899999999999991</v>
      </c>
      <c r="N86" s="55">
        <f>ROUNDDOWN('Exhibit - Budget Rates'!N86*0.2,2)</f>
        <v>3.18</v>
      </c>
      <c r="O86" s="55">
        <f>ROUNDDOWN('Exhibit - Budget Rates'!O86*0.2,2)</f>
        <v>5.97</v>
      </c>
      <c r="P86" s="55">
        <f>ROUNDDOWN('Exhibit - Budget Rates'!P86*0.2,2)</f>
        <v>6.57</v>
      </c>
      <c r="Q86" s="55">
        <f>ROUNDDOWN('Exhibit - Budget Rates'!Q86*0.2,2)</f>
        <v>10.26</v>
      </c>
      <c r="S86" s="90">
        <f t="shared" ref="S86:S94" si="48">IFERROR(ROUND(N86-I86,2),"N/A")</f>
        <v>0.14000000000000001</v>
      </c>
      <c r="T86" s="90">
        <f t="shared" ref="T86:T94" si="49">IFERROR(ROUND(O86-J86,2),"N/A")</f>
        <v>0.27</v>
      </c>
      <c r="U86" s="90">
        <f t="shared" ref="U86:U94" si="50">IFERROR(ROUND(P86-K86,2),"N/A")</f>
        <v>0.3</v>
      </c>
      <c r="V86" s="90">
        <f t="shared" ref="V86:V94" si="51">IFERROR(ROUND(Q86-L86,2),"N/A")</f>
        <v>0.47</v>
      </c>
      <c r="X86" s="91">
        <f t="shared" ref="X86:X94" si="52">IFERROR(S86/I86,"N/A")</f>
        <v>4.6052631578947373E-2</v>
      </c>
      <c r="Y86" s="91">
        <f t="shared" ref="Y86:Y94" si="53">IFERROR(T86/J86,"N/A")</f>
        <v>4.736842105263158E-2</v>
      </c>
      <c r="Z86" s="91">
        <f t="shared" ref="Z86:Z94" si="54">IFERROR(U86/K86,"N/A")</f>
        <v>4.784688995215311E-2</v>
      </c>
      <c r="AA86" s="91">
        <f t="shared" ref="AA86:AA94" si="55">IFERROR(V86/L86,"N/A")</f>
        <v>4.8008171603677222E-2</v>
      </c>
      <c r="AC86" s="74"/>
    </row>
    <row r="87" spans="1:29" x14ac:dyDescent="0.2">
      <c r="A87" s="74"/>
      <c r="F87" s="58">
        <f>'Exhibit - Budget Rates'!F87</f>
        <v>3861</v>
      </c>
      <c r="G87" t="str">
        <f>'Exhibit - Budget Rates'!G87</f>
        <v>HMSA Dental Network</v>
      </c>
      <c r="I87" s="90">
        <f>IFERROR(VLOOKUP($F87,'Input - Previous Rates'!$F$77:$R$85,10+COLUMN()-COLUMN($I87),FALSE),"N/A")</f>
        <v>8</v>
      </c>
      <c r="J87" s="90">
        <f>IFERROR(VLOOKUP($F87,'Input - Previous Rates'!$F$77:$R$85,10+COLUMN()-COLUMN($I87),FALSE),"N/A")</f>
        <v>16.809999999999999</v>
      </c>
      <c r="K87" s="90">
        <f>IFERROR(VLOOKUP($F87,'Input - Previous Rates'!$F$77:$R$85,10+COLUMN()-COLUMN($I87),FALSE),"N/A")</f>
        <v>15.21</v>
      </c>
      <c r="L87" s="90">
        <f>IFERROR(VLOOKUP($F87,'Input - Previous Rates'!$F$77:$R$85,10+COLUMN()-COLUMN($I87),FALSE),"N/A")</f>
        <v>24.02</v>
      </c>
      <c r="N87" s="55">
        <f>ROUNDDOWN('Exhibit - Budget Rates'!N87*0.2,2)</f>
        <v>7.8</v>
      </c>
      <c r="O87" s="55">
        <f>ROUNDDOWN('Exhibit - Budget Rates'!O87*0.2,2)</f>
        <v>16.38</v>
      </c>
      <c r="P87" s="55">
        <f>ROUNDDOWN('Exhibit - Budget Rates'!P87*0.2,2)</f>
        <v>14.82</v>
      </c>
      <c r="Q87" s="55">
        <f>ROUNDDOWN('Exhibit - Budget Rates'!Q87*0.2,2)</f>
        <v>23.41</v>
      </c>
      <c r="S87" s="90">
        <f t="shared" si="48"/>
        <v>-0.2</v>
      </c>
      <c r="T87" s="90">
        <f t="shared" si="49"/>
        <v>-0.43</v>
      </c>
      <c r="U87" s="90">
        <f t="shared" si="50"/>
        <v>-0.39</v>
      </c>
      <c r="V87" s="90">
        <f t="shared" si="51"/>
        <v>-0.61</v>
      </c>
      <c r="X87" s="91">
        <f t="shared" si="52"/>
        <v>-2.5000000000000001E-2</v>
      </c>
      <c r="Y87" s="91">
        <f t="shared" si="53"/>
        <v>-2.5580011897679954E-2</v>
      </c>
      <c r="Z87" s="91">
        <f t="shared" si="54"/>
        <v>-2.564102564102564E-2</v>
      </c>
      <c r="AA87" s="91">
        <f t="shared" si="55"/>
        <v>-2.5395503746877601E-2</v>
      </c>
      <c r="AC87" s="74"/>
    </row>
    <row r="88" spans="1:29" x14ac:dyDescent="0.2">
      <c r="A88" s="74"/>
      <c r="F88" s="58">
        <f>'Exhibit - Budget Rates'!F88</f>
        <v>3871</v>
      </c>
      <c r="G88" t="str">
        <f>'Exhibit - Budget Rates'!G88</f>
        <v>HMSA Dental PPP</v>
      </c>
      <c r="I88" s="90">
        <f>IFERROR(VLOOKUP($F88,'Input - Previous Rates'!$F$77:$R$85,10+COLUMN()-COLUMN($I88),FALSE),"N/A")</f>
        <v>8</v>
      </c>
      <c r="J88" s="90">
        <f>IFERROR(VLOOKUP($F88,'Input - Previous Rates'!$F$77:$R$85,10+COLUMN()-COLUMN($I88),FALSE),"N/A")</f>
        <v>16.809999999999999</v>
      </c>
      <c r="K88" s="90">
        <f>IFERROR(VLOOKUP($F88,'Input - Previous Rates'!$F$77:$R$85,10+COLUMN()-COLUMN($I88),FALSE),"N/A")</f>
        <v>15.21</v>
      </c>
      <c r="L88" s="90">
        <f>IFERROR(VLOOKUP($F88,'Input - Previous Rates'!$F$77:$R$85,10+COLUMN()-COLUMN($I88),FALSE),"N/A")</f>
        <v>24.02</v>
      </c>
      <c r="N88" s="55">
        <f>ROUNDDOWN('Exhibit - Budget Rates'!N88*0.2,2)</f>
        <v>7.8</v>
      </c>
      <c r="O88" s="55">
        <f>ROUNDDOWN('Exhibit - Budget Rates'!O88*0.2,2)</f>
        <v>16.38</v>
      </c>
      <c r="P88" s="55">
        <f>ROUNDDOWN('Exhibit - Budget Rates'!P88*0.2,2)</f>
        <v>14.82</v>
      </c>
      <c r="Q88" s="55">
        <f>ROUNDDOWN('Exhibit - Budget Rates'!Q88*0.2,2)</f>
        <v>23.41</v>
      </c>
      <c r="S88" s="90">
        <f t="shared" si="48"/>
        <v>-0.2</v>
      </c>
      <c r="T88" s="90">
        <f t="shared" si="49"/>
        <v>-0.43</v>
      </c>
      <c r="U88" s="90">
        <f t="shared" si="50"/>
        <v>-0.39</v>
      </c>
      <c r="V88" s="90">
        <f t="shared" si="51"/>
        <v>-0.61</v>
      </c>
      <c r="X88" s="91">
        <f t="shared" si="52"/>
        <v>-2.5000000000000001E-2</v>
      </c>
      <c r="Y88" s="91">
        <f t="shared" si="53"/>
        <v>-2.5580011897679954E-2</v>
      </c>
      <c r="Z88" s="91">
        <f t="shared" si="54"/>
        <v>-2.564102564102564E-2</v>
      </c>
      <c r="AA88" s="91">
        <f t="shared" si="55"/>
        <v>-2.5395503746877601E-2</v>
      </c>
      <c r="AC88" s="74"/>
    </row>
    <row r="89" spans="1:29" x14ac:dyDescent="0.2">
      <c r="A89" s="74"/>
      <c r="F89" s="58">
        <f>'Exhibit - Budget Rates'!F89</f>
        <v>3960</v>
      </c>
      <c r="G89" t="str">
        <f>'Exhibit - Budget Rates'!G89</f>
        <v>Preventive DPPO</v>
      </c>
      <c r="I89" s="90">
        <f>IFERROR(VLOOKUP($F89,'Input - Previous Rates'!$F$77:$R$85,10+COLUMN()-COLUMN($I89),FALSE),"N/A")</f>
        <v>4.96</v>
      </c>
      <c r="J89" s="90">
        <f>IFERROR(VLOOKUP($F89,'Input - Previous Rates'!$F$77:$R$85,10+COLUMN()-COLUMN($I89),FALSE),"N/A")</f>
        <v>9.92</v>
      </c>
      <c r="K89" s="90">
        <f>IFERROR(VLOOKUP($F89,'Input - Previous Rates'!$F$77:$R$85,10+COLUMN()-COLUMN($I89),FALSE),"N/A")</f>
        <v>12.4</v>
      </c>
      <c r="L89" s="90">
        <f>IFERROR(VLOOKUP($F89,'Input - Previous Rates'!$F$77:$R$85,10+COLUMN()-COLUMN($I89),FALSE),"N/A")</f>
        <v>17.36</v>
      </c>
      <c r="N89" s="55">
        <f>ROUNDDOWN('Exhibit - Budget Rates'!N89*0.2,2)</f>
        <v>5.22</v>
      </c>
      <c r="O89" s="55">
        <f>ROUNDDOWN('Exhibit - Budget Rates'!O89*0.2,2)</f>
        <v>10.44</v>
      </c>
      <c r="P89" s="55">
        <f>ROUNDDOWN('Exhibit - Budget Rates'!P89*0.2,2)</f>
        <v>13.05</v>
      </c>
      <c r="Q89" s="55">
        <f>ROUNDDOWN('Exhibit - Budget Rates'!Q89*0.2,2)</f>
        <v>18.27</v>
      </c>
      <c r="S89" s="90">
        <f t="shared" si="48"/>
        <v>0.26</v>
      </c>
      <c r="T89" s="90">
        <f t="shared" si="49"/>
        <v>0.52</v>
      </c>
      <c r="U89" s="90">
        <f t="shared" si="50"/>
        <v>0.65</v>
      </c>
      <c r="V89" s="90">
        <f t="shared" si="51"/>
        <v>0.91</v>
      </c>
      <c r="X89" s="91">
        <f t="shared" si="52"/>
        <v>5.2419354838709679E-2</v>
      </c>
      <c r="Y89" s="91">
        <f t="shared" si="53"/>
        <v>5.2419354838709679E-2</v>
      </c>
      <c r="Z89" s="91">
        <f t="shared" si="54"/>
        <v>5.2419354838709679E-2</v>
      </c>
      <c r="AA89" s="91">
        <f t="shared" si="55"/>
        <v>5.2419354838709679E-2</v>
      </c>
      <c r="AC89" s="74"/>
    </row>
    <row r="90" spans="1:29" x14ac:dyDescent="0.2">
      <c r="A90" s="74"/>
      <c r="F90" s="58">
        <f>'Exhibit - Budget Rates'!F90</f>
        <v>3975</v>
      </c>
      <c r="G90" t="str">
        <f>'Exhibit - Budget Rates'!G90</f>
        <v>Intl Preventive DPPO</v>
      </c>
      <c r="I90" s="90">
        <f>IFERROR(VLOOKUP($F90,'Input - Previous Rates'!$F$77:$R$85,10+COLUMN()-COLUMN($I90),FALSE),"N/A")</f>
        <v>4.96</v>
      </c>
      <c r="J90" s="90">
        <f>IFERROR(VLOOKUP($F90,'Input - Previous Rates'!$F$77:$R$85,10+COLUMN()-COLUMN($I90),FALSE),"N/A")</f>
        <v>9.92</v>
      </c>
      <c r="K90" s="90">
        <f>IFERROR(VLOOKUP($F90,'Input - Previous Rates'!$F$77:$R$85,10+COLUMN()-COLUMN($I90),FALSE),"N/A")</f>
        <v>12.4</v>
      </c>
      <c r="L90" s="90">
        <f>IFERROR(VLOOKUP($F90,'Input - Previous Rates'!$F$77:$R$85,10+COLUMN()-COLUMN($I90),FALSE),"N/A")</f>
        <v>17.36</v>
      </c>
      <c r="N90" s="55">
        <f>ROUNDDOWN('Exhibit - Budget Rates'!N90*0.2,2)</f>
        <v>5.22</v>
      </c>
      <c r="O90" s="55">
        <f>ROUNDDOWN('Exhibit - Budget Rates'!O90*0.2,2)</f>
        <v>10.44</v>
      </c>
      <c r="P90" s="55">
        <f>ROUNDDOWN('Exhibit - Budget Rates'!P90*0.2,2)</f>
        <v>13.05</v>
      </c>
      <c r="Q90" s="55">
        <f>ROUNDDOWN('Exhibit - Budget Rates'!Q90*0.2,2)</f>
        <v>18.27</v>
      </c>
      <c r="S90" s="90">
        <f t="shared" si="48"/>
        <v>0.26</v>
      </c>
      <c r="T90" s="90">
        <f t="shared" si="49"/>
        <v>0.52</v>
      </c>
      <c r="U90" s="90">
        <f t="shared" si="50"/>
        <v>0.65</v>
      </c>
      <c r="V90" s="90">
        <f t="shared" si="51"/>
        <v>0.91</v>
      </c>
      <c r="X90" s="91">
        <f t="shared" si="52"/>
        <v>5.2419354838709679E-2</v>
      </c>
      <c r="Y90" s="91">
        <f t="shared" si="53"/>
        <v>5.2419354838709679E-2</v>
      </c>
      <c r="Z90" s="91">
        <f t="shared" si="54"/>
        <v>5.2419354838709679E-2</v>
      </c>
      <c r="AA90" s="91">
        <f t="shared" si="55"/>
        <v>5.2419354838709679E-2</v>
      </c>
      <c r="AC90" s="74"/>
    </row>
    <row r="91" spans="1:29" x14ac:dyDescent="0.2">
      <c r="A91" s="74"/>
      <c r="F91" s="58">
        <f>'Exhibit - Budget Rates'!F91</f>
        <v>3970</v>
      </c>
      <c r="G91" t="str">
        <f>'Exhibit - Budget Rates'!G91</f>
        <v>Premium DPPO</v>
      </c>
      <c r="I91" s="90">
        <f>IFERROR(VLOOKUP($F91,'Input - Previous Rates'!$F$77:$R$85,10+COLUMN()-COLUMN($I91),FALSE),"N/A")</f>
        <v>8.65</v>
      </c>
      <c r="J91" s="90">
        <f>IFERROR(VLOOKUP($F91,'Input - Previous Rates'!$F$77:$R$85,10+COLUMN()-COLUMN($I91),FALSE),"N/A")</f>
        <v>17.29</v>
      </c>
      <c r="K91" s="90">
        <f>IFERROR(VLOOKUP($F91,'Input - Previous Rates'!$F$77:$R$85,10+COLUMN()-COLUMN($I91),FALSE),"N/A")</f>
        <v>21.62</v>
      </c>
      <c r="L91" s="90">
        <f>IFERROR(VLOOKUP($F91,'Input - Previous Rates'!$F$77:$R$85,10+COLUMN()-COLUMN($I91),FALSE),"N/A")</f>
        <v>30.27</v>
      </c>
      <c r="N91" s="55">
        <f>ROUNDDOWN('Exhibit - Budget Rates'!N91*0.2,2)</f>
        <v>9.09</v>
      </c>
      <c r="O91" s="55">
        <f>ROUNDDOWN('Exhibit - Budget Rates'!O91*0.2,2)</f>
        <v>18.190000000000001</v>
      </c>
      <c r="P91" s="55">
        <f>ROUNDDOWN('Exhibit - Budget Rates'!P91*0.2,2)</f>
        <v>22.74</v>
      </c>
      <c r="Q91" s="55">
        <f>ROUNDDOWN('Exhibit - Budget Rates'!Q91*0.2,2)</f>
        <v>31.84</v>
      </c>
      <c r="S91" s="90">
        <f t="shared" si="48"/>
        <v>0.44</v>
      </c>
      <c r="T91" s="90">
        <f t="shared" si="49"/>
        <v>0.9</v>
      </c>
      <c r="U91" s="90">
        <f t="shared" si="50"/>
        <v>1.1200000000000001</v>
      </c>
      <c r="V91" s="90">
        <f t="shared" si="51"/>
        <v>1.57</v>
      </c>
      <c r="X91" s="91">
        <f t="shared" si="52"/>
        <v>5.0867052023121383E-2</v>
      </c>
      <c r="Y91" s="91">
        <f t="shared" si="53"/>
        <v>5.2053209947946794E-2</v>
      </c>
      <c r="Z91" s="91">
        <f t="shared" si="54"/>
        <v>5.1803885291396859E-2</v>
      </c>
      <c r="AA91" s="91">
        <f t="shared" si="55"/>
        <v>5.1866534522629668E-2</v>
      </c>
      <c r="AC91" s="74"/>
    </row>
    <row r="92" spans="1:29" x14ac:dyDescent="0.2">
      <c r="A92" s="74"/>
      <c r="F92" s="58">
        <f>'Exhibit - Budget Rates'!F92</f>
        <v>3985</v>
      </c>
      <c r="G92" t="str">
        <f>'Exhibit - Budget Rates'!G92</f>
        <v>Intl Premium DPPO</v>
      </c>
      <c r="I92" s="90">
        <f>IFERROR(VLOOKUP($F92,'Input - Previous Rates'!$F$77:$R$85,10+COLUMN()-COLUMN($I92),FALSE),"N/A")</f>
        <v>8.65</v>
      </c>
      <c r="J92" s="90">
        <f>IFERROR(VLOOKUP($F92,'Input - Previous Rates'!$F$77:$R$85,10+COLUMN()-COLUMN($I92),FALSE),"N/A")</f>
        <v>17.29</v>
      </c>
      <c r="K92" s="90">
        <f>IFERROR(VLOOKUP($F92,'Input - Previous Rates'!$F$77:$R$85,10+COLUMN()-COLUMN($I92),FALSE),"N/A")</f>
        <v>21.62</v>
      </c>
      <c r="L92" s="90">
        <f>IFERROR(VLOOKUP($F92,'Input - Previous Rates'!$F$77:$R$85,10+COLUMN()-COLUMN($I92),FALSE),"N/A")</f>
        <v>30.27</v>
      </c>
      <c r="N92" s="55">
        <f>ROUNDDOWN('Exhibit - Budget Rates'!N92*0.2,2)</f>
        <v>9.09</v>
      </c>
      <c r="O92" s="55">
        <f>ROUNDDOWN('Exhibit - Budget Rates'!O92*0.2,2)</f>
        <v>18.190000000000001</v>
      </c>
      <c r="P92" s="55">
        <f>ROUNDDOWN('Exhibit - Budget Rates'!P92*0.2,2)</f>
        <v>22.74</v>
      </c>
      <c r="Q92" s="55">
        <f>ROUNDDOWN('Exhibit - Budget Rates'!Q92*0.2,2)</f>
        <v>31.84</v>
      </c>
      <c r="S92" s="90">
        <f t="shared" si="48"/>
        <v>0.44</v>
      </c>
      <c r="T92" s="90">
        <f t="shared" si="49"/>
        <v>0.9</v>
      </c>
      <c r="U92" s="90">
        <f t="shared" si="50"/>
        <v>1.1200000000000001</v>
      </c>
      <c r="V92" s="90">
        <f t="shared" si="51"/>
        <v>1.57</v>
      </c>
      <c r="X92" s="91">
        <f t="shared" si="52"/>
        <v>5.0867052023121383E-2</v>
      </c>
      <c r="Y92" s="91">
        <f t="shared" si="53"/>
        <v>5.2053209947946794E-2</v>
      </c>
      <c r="Z92" s="91">
        <f t="shared" si="54"/>
        <v>5.1803885291396859E-2</v>
      </c>
      <c r="AA92" s="91">
        <f t="shared" si="55"/>
        <v>5.1866534522629668E-2</v>
      </c>
      <c r="AC92" s="74"/>
    </row>
    <row r="93" spans="1:29" x14ac:dyDescent="0.2">
      <c r="A93" s="74"/>
      <c r="F93" s="58">
        <f>'Exhibit - Budget Rates'!F93</f>
        <v>3980</v>
      </c>
      <c r="G93" t="str">
        <f>'Exhibit - Budget Rates'!G93</f>
        <v>Traditional/Core DPPO</v>
      </c>
      <c r="I93" s="90">
        <f>IFERROR(VLOOKUP($F93,'Input - Previous Rates'!$F$77:$R$85,10+COLUMN()-COLUMN($I93),FALSE),"N/A")</f>
        <v>8.98</v>
      </c>
      <c r="J93" s="90">
        <f>IFERROR(VLOOKUP($F93,'Input - Previous Rates'!$F$77:$R$85,10+COLUMN()-COLUMN($I93),FALSE),"N/A")</f>
        <v>17.96</v>
      </c>
      <c r="K93" s="90">
        <f>IFERROR(VLOOKUP($F93,'Input - Previous Rates'!$F$77:$R$85,10+COLUMN()-COLUMN($I93),FALSE),"N/A")</f>
        <v>22.45</v>
      </c>
      <c r="L93" s="90">
        <f>IFERROR(VLOOKUP($F93,'Input - Previous Rates'!$F$77:$R$85,10+COLUMN()-COLUMN($I93),FALSE),"N/A")</f>
        <v>31.43</v>
      </c>
      <c r="N93" s="55">
        <f>MIN(ROUNDDOWN('Exhibit - Budget Rates'!N93*0.2,2),ROUNDDOWN(I93*1.0925,2))</f>
        <v>9.5500000000000007</v>
      </c>
      <c r="O93" s="55">
        <f>MIN(ROUNDDOWN('Exhibit - Budget Rates'!O93*0.2,2),ROUNDDOWN(J93*1.0925,2))</f>
        <v>19.100000000000001</v>
      </c>
      <c r="P93" s="55">
        <f>MIN(ROUNDDOWN('Exhibit - Budget Rates'!P93*0.2,2),ROUNDDOWN(K93*1.0925,2))</f>
        <v>23.87</v>
      </c>
      <c r="Q93" s="55">
        <f>MIN(ROUNDDOWN('Exhibit - Budget Rates'!Q93*0.2,2),ROUNDDOWN(L93*1.0925,2))</f>
        <v>33.42</v>
      </c>
      <c r="S93" s="90">
        <f t="shared" si="48"/>
        <v>0.56999999999999995</v>
      </c>
      <c r="T93" s="90">
        <f t="shared" si="49"/>
        <v>1.1399999999999999</v>
      </c>
      <c r="U93" s="90">
        <f t="shared" si="50"/>
        <v>1.42</v>
      </c>
      <c r="V93" s="90">
        <f t="shared" si="51"/>
        <v>1.99</v>
      </c>
      <c r="X93" s="91">
        <f t="shared" si="52"/>
        <v>6.347438752783964E-2</v>
      </c>
      <c r="Y93" s="91">
        <f t="shared" si="53"/>
        <v>6.347438752783964E-2</v>
      </c>
      <c r="Z93" s="91">
        <f t="shared" si="54"/>
        <v>6.3251670378619146E-2</v>
      </c>
      <c r="AA93" s="91">
        <f t="shared" si="55"/>
        <v>6.3315303849825005E-2</v>
      </c>
      <c r="AC93" s="74"/>
    </row>
    <row r="94" spans="1:29" x14ac:dyDescent="0.2">
      <c r="A94" s="74"/>
      <c r="F94" s="58">
        <f>'Exhibit - Budget Rates'!F94</f>
        <v>3990</v>
      </c>
      <c r="G94" t="str">
        <f>'Exhibit - Budget Rates'!G94</f>
        <v>Intl Traditional/Core DPPO</v>
      </c>
      <c r="I94" s="90">
        <f>IFERROR(VLOOKUP($F94,'Input - Previous Rates'!$F$77:$R$85,10+COLUMN()-COLUMN($I94),FALSE),"N/A")</f>
        <v>8.98</v>
      </c>
      <c r="J94" s="90">
        <f>IFERROR(VLOOKUP($F94,'Input - Previous Rates'!$F$77:$R$85,10+COLUMN()-COLUMN($I94),FALSE),"N/A")</f>
        <v>17.96</v>
      </c>
      <c r="K94" s="90">
        <f>IFERROR(VLOOKUP($F94,'Input - Previous Rates'!$F$77:$R$85,10+COLUMN()-COLUMN($I94),FALSE),"N/A")</f>
        <v>22.45</v>
      </c>
      <c r="L94" s="90">
        <f>IFERROR(VLOOKUP($F94,'Input - Previous Rates'!$F$77:$R$85,10+COLUMN()-COLUMN($I94),FALSE),"N/A")</f>
        <v>31.43</v>
      </c>
      <c r="N94" s="55">
        <f>MIN(ROUNDDOWN('Exhibit - Budget Rates'!N94*0.2,2),ROUNDDOWN(I94*1.0925,2))</f>
        <v>9.5500000000000007</v>
      </c>
      <c r="O94" s="55">
        <f>MIN(ROUNDDOWN('Exhibit - Budget Rates'!O94*0.2,2),ROUNDDOWN(J94*1.0925,2))</f>
        <v>19.100000000000001</v>
      </c>
      <c r="P94" s="55">
        <f>MIN(ROUNDDOWN('Exhibit - Budget Rates'!P94*0.2,2),ROUNDDOWN(K94*1.0925,2))</f>
        <v>23.87</v>
      </c>
      <c r="Q94" s="55">
        <f>MIN(ROUNDDOWN('Exhibit - Budget Rates'!Q94*0.2,2),ROUNDDOWN(L94*1.0925,2))</f>
        <v>33.42</v>
      </c>
      <c r="S94" s="90">
        <f t="shared" si="48"/>
        <v>0.56999999999999995</v>
      </c>
      <c r="T94" s="90">
        <f t="shared" si="49"/>
        <v>1.1399999999999999</v>
      </c>
      <c r="U94" s="90">
        <f t="shared" si="50"/>
        <v>1.42</v>
      </c>
      <c r="V94" s="90">
        <f t="shared" si="51"/>
        <v>1.99</v>
      </c>
      <c r="X94" s="91">
        <f t="shared" si="52"/>
        <v>6.347438752783964E-2</v>
      </c>
      <c r="Y94" s="91">
        <f t="shared" si="53"/>
        <v>6.347438752783964E-2</v>
      </c>
      <c r="Z94" s="91">
        <f t="shared" si="54"/>
        <v>6.3251670378619146E-2</v>
      </c>
      <c r="AA94" s="91">
        <f t="shared" si="55"/>
        <v>6.3315303849825005E-2</v>
      </c>
      <c r="AC94" s="74"/>
    </row>
    <row r="95" spans="1:29" x14ac:dyDescent="0.2">
      <c r="A95" s="74"/>
      <c r="AC95" s="74"/>
    </row>
    <row r="96" spans="1:29" x14ac:dyDescent="0.2">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row>
  </sheetData>
  <mergeCells count="27">
    <mergeCell ref="I84:L84"/>
    <mergeCell ref="N84:Q84"/>
    <mergeCell ref="S84:V84"/>
    <mergeCell ref="X84:AA84"/>
    <mergeCell ref="I47:L47"/>
    <mergeCell ref="N47:Q47"/>
    <mergeCell ref="S47:V47"/>
    <mergeCell ref="X47:AA47"/>
    <mergeCell ref="I60:L60"/>
    <mergeCell ref="N60:Q60"/>
    <mergeCell ref="S60:V60"/>
    <mergeCell ref="X60:AA60"/>
    <mergeCell ref="I38:L38"/>
    <mergeCell ref="N38:Q38"/>
    <mergeCell ref="S38:V38"/>
    <mergeCell ref="X38:AA38"/>
    <mergeCell ref="K10:P10"/>
    <mergeCell ref="K11:P11"/>
    <mergeCell ref="K12:P12"/>
    <mergeCell ref="I17:L17"/>
    <mergeCell ref="N17:Q17"/>
    <mergeCell ref="S17:V17"/>
    <mergeCell ref="X17:AA17"/>
    <mergeCell ref="I30:L30"/>
    <mergeCell ref="N30:Q30"/>
    <mergeCell ref="S30:V30"/>
    <mergeCell ref="X30:AA30"/>
  </mergeCells>
  <conditionalFormatting sqref="S19:V21 S25:V25 S32:V33">
    <cfRule type="expression" dxfId="71" priority="77">
      <formula>IF(S19="N/A",TRUE,FALSE)</formula>
    </cfRule>
    <cfRule type="cellIs" dxfId="70" priority="78" operator="lessThanOrEqual">
      <formula>$V$12</formula>
    </cfRule>
    <cfRule type="cellIs" dxfId="69" priority="79" operator="between">
      <formula>$V$12</formula>
      <formula>$V$10</formula>
    </cfRule>
    <cfRule type="cellIs" dxfId="68" priority="80" operator="greaterThan">
      <formula>$V$10</formula>
    </cfRule>
  </conditionalFormatting>
  <conditionalFormatting sqref="X19:AA21 X25:AA25 X32:AA33">
    <cfRule type="expression" dxfId="67" priority="73">
      <formula>IF(X19="N/A",TRUE,FALSE)</formula>
    </cfRule>
    <cfRule type="cellIs" dxfId="66" priority="74" operator="lessThan">
      <formula>$AA$12</formula>
    </cfRule>
    <cfRule type="cellIs" dxfId="65" priority="75" operator="between">
      <formula>$AA$12</formula>
      <formula>$AA$10</formula>
    </cfRule>
    <cfRule type="cellIs" dxfId="64" priority="76" operator="greaterThan">
      <formula>$AA$10</formula>
    </cfRule>
  </conditionalFormatting>
  <conditionalFormatting sqref="S40:V40 S42:V42">
    <cfRule type="expression" dxfId="63" priority="61">
      <formula>IF(S40="N/A",TRUE,FALSE)</formula>
    </cfRule>
    <cfRule type="cellIs" dxfId="62" priority="62" operator="lessThanOrEqual">
      <formula>$V$12</formula>
    </cfRule>
    <cfRule type="cellIs" dxfId="61" priority="63" operator="between">
      <formula>$V$12</formula>
      <formula>$V$10</formula>
    </cfRule>
    <cfRule type="cellIs" dxfId="60" priority="64" operator="greaterThan">
      <formula>$V$10</formula>
    </cfRule>
  </conditionalFormatting>
  <conditionalFormatting sqref="X40:AA40 X42:AA42">
    <cfRule type="expression" dxfId="59" priority="57">
      <formula>IF(X40="N/A",TRUE,FALSE)</formula>
    </cfRule>
    <cfRule type="cellIs" dxfId="58" priority="58" operator="lessThan">
      <formula>$AA$12</formula>
    </cfRule>
    <cfRule type="cellIs" dxfId="57" priority="59" operator="between">
      <formula>$AA$12</formula>
      <formula>$AA$10</formula>
    </cfRule>
    <cfRule type="cellIs" dxfId="56" priority="60" operator="greaterThan">
      <formula>$AA$10</formula>
    </cfRule>
  </conditionalFormatting>
  <conditionalFormatting sqref="S49:V50 S52:V52 S54:V55">
    <cfRule type="expression" dxfId="55" priority="53">
      <formula>IF(S49="N/A",TRUE,FALSE)</formula>
    </cfRule>
    <cfRule type="cellIs" dxfId="54" priority="54" operator="lessThanOrEqual">
      <formula>$V$12</formula>
    </cfRule>
    <cfRule type="cellIs" dxfId="53" priority="55" operator="between">
      <formula>$V$12</formula>
      <formula>$V$10</formula>
    </cfRule>
    <cfRule type="cellIs" dxfId="52" priority="56" operator="greaterThan">
      <formula>$V$10</formula>
    </cfRule>
  </conditionalFormatting>
  <conditionalFormatting sqref="X49:AA50 X52:AA52 X54:AA55">
    <cfRule type="expression" dxfId="51" priority="49">
      <formula>IF(X49="N/A",TRUE,FALSE)</formula>
    </cfRule>
    <cfRule type="cellIs" dxfId="50" priority="50" operator="lessThan">
      <formula>$AA$12</formula>
    </cfRule>
    <cfRule type="cellIs" dxfId="49" priority="51" operator="between">
      <formula>$AA$12</formula>
      <formula>$AA$10</formula>
    </cfRule>
    <cfRule type="cellIs" dxfId="48" priority="52" operator="greaterThan">
      <formula>$AA$10</formula>
    </cfRule>
  </conditionalFormatting>
  <conditionalFormatting sqref="S62:V79">
    <cfRule type="expression" dxfId="47" priority="45">
      <formula>IF(S62="N/A",TRUE,FALSE)</formula>
    </cfRule>
    <cfRule type="cellIs" dxfId="46" priority="46" operator="lessThanOrEqual">
      <formula>$V$12</formula>
    </cfRule>
    <cfRule type="cellIs" dxfId="45" priority="47" operator="between">
      <formula>$V$12</formula>
      <formula>$V$10</formula>
    </cfRule>
    <cfRule type="cellIs" dxfId="44" priority="48" operator="greaterThan">
      <formula>$V$10</formula>
    </cfRule>
  </conditionalFormatting>
  <conditionalFormatting sqref="X62:AA79">
    <cfRule type="expression" dxfId="43" priority="41">
      <formula>IF(X62="N/A",TRUE,FALSE)</formula>
    </cfRule>
    <cfRule type="cellIs" dxfId="42" priority="42" operator="lessThan">
      <formula>$AA$12</formula>
    </cfRule>
    <cfRule type="cellIs" dxfId="41" priority="43" operator="between">
      <formula>$AA$12</formula>
      <formula>$AA$10</formula>
    </cfRule>
    <cfRule type="cellIs" dxfId="40" priority="44" operator="greaterThan">
      <formula>$AA$10</formula>
    </cfRule>
  </conditionalFormatting>
  <conditionalFormatting sqref="S86:V94">
    <cfRule type="expression" dxfId="39" priority="37">
      <formula>IF(S86="N/A",TRUE,FALSE)</formula>
    </cfRule>
    <cfRule type="cellIs" dxfId="38" priority="38" operator="lessThanOrEqual">
      <formula>$V$12</formula>
    </cfRule>
    <cfRule type="cellIs" dxfId="37" priority="39" operator="between">
      <formula>$V$12</formula>
      <formula>$V$10</formula>
    </cfRule>
    <cfRule type="cellIs" dxfId="36" priority="40" operator="greaterThan">
      <formula>$V$10</formula>
    </cfRule>
  </conditionalFormatting>
  <conditionalFormatting sqref="X86:AA94">
    <cfRule type="expression" dxfId="35" priority="33">
      <formula>IF(X86="N/A",TRUE,FALSE)</formula>
    </cfRule>
    <cfRule type="cellIs" dxfId="34" priority="34" operator="lessThan">
      <formula>$AA$12</formula>
    </cfRule>
    <cfRule type="cellIs" dxfId="33" priority="35" operator="between">
      <formula>$AA$12</formula>
      <formula>$AA$10</formula>
    </cfRule>
    <cfRule type="cellIs" dxfId="32" priority="36" operator="greaterThan">
      <formula>$AA$10</formula>
    </cfRule>
  </conditionalFormatting>
  <conditionalFormatting sqref="S41:V41">
    <cfRule type="expression" dxfId="31" priority="29">
      <formula>IF(S41="N/A",TRUE,FALSE)</formula>
    </cfRule>
    <cfRule type="cellIs" dxfId="30" priority="30" operator="lessThanOrEqual">
      <formula>$V$12</formula>
    </cfRule>
    <cfRule type="cellIs" dxfId="29" priority="31" operator="between">
      <formula>$V$12</formula>
      <formula>$V$10</formula>
    </cfRule>
    <cfRule type="cellIs" dxfId="28" priority="32" operator="greaterThan">
      <formula>$V$10</formula>
    </cfRule>
  </conditionalFormatting>
  <conditionalFormatting sqref="X41:AA41">
    <cfRule type="expression" dxfId="27" priority="25">
      <formula>IF(X41="N/A",TRUE,FALSE)</formula>
    </cfRule>
    <cfRule type="cellIs" dxfId="26" priority="26" operator="lessThan">
      <formula>$AA$12</formula>
    </cfRule>
    <cfRule type="cellIs" dxfId="25" priority="27" operator="between">
      <formula>$AA$12</formula>
      <formula>$AA$10</formula>
    </cfRule>
    <cfRule type="cellIs" dxfId="24" priority="28" operator="greaterThan">
      <formula>$AA$10</formula>
    </cfRule>
  </conditionalFormatting>
  <conditionalFormatting sqref="S51:V51">
    <cfRule type="expression" dxfId="23" priority="21">
      <formula>IF(S51="N/A",TRUE,FALSE)</formula>
    </cfRule>
    <cfRule type="cellIs" dxfId="22" priority="22" operator="lessThanOrEqual">
      <formula>$V$12</formula>
    </cfRule>
    <cfRule type="cellIs" dxfId="21" priority="23" operator="between">
      <formula>$V$12</formula>
      <formula>$V$10</formula>
    </cfRule>
    <cfRule type="cellIs" dxfId="20" priority="24" operator="greaterThan">
      <formula>$V$10</formula>
    </cfRule>
  </conditionalFormatting>
  <conditionalFormatting sqref="X51:AA51">
    <cfRule type="expression" dxfId="19" priority="17">
      <formula>IF(X51="N/A",TRUE,FALSE)</formula>
    </cfRule>
    <cfRule type="cellIs" dxfId="18" priority="18" operator="lessThan">
      <formula>$AA$12</formula>
    </cfRule>
    <cfRule type="cellIs" dxfId="17" priority="19" operator="between">
      <formula>$AA$12</formula>
      <formula>$AA$10</formula>
    </cfRule>
    <cfRule type="cellIs" dxfId="16" priority="20" operator="greaterThan">
      <formula>$AA$10</formula>
    </cfRule>
  </conditionalFormatting>
  <conditionalFormatting sqref="S22:V24">
    <cfRule type="expression" dxfId="15" priority="13">
      <formula>IF(S22="N/A",TRUE,FALSE)</formula>
    </cfRule>
    <cfRule type="cellIs" dxfId="14" priority="14" operator="lessThanOrEqual">
      <formula>$V$12</formula>
    </cfRule>
    <cfRule type="cellIs" dxfId="13" priority="15" operator="between">
      <formula>$V$12</formula>
      <formula>$V$10</formula>
    </cfRule>
    <cfRule type="cellIs" dxfId="12" priority="16" operator="greaterThan">
      <formula>$V$10</formula>
    </cfRule>
  </conditionalFormatting>
  <conditionalFormatting sqref="X22:AA24">
    <cfRule type="expression" dxfId="11" priority="9">
      <formula>IF(X22="N/A",TRUE,FALSE)</formula>
    </cfRule>
    <cfRule type="cellIs" dxfId="10" priority="10" operator="lessThan">
      <formula>$AA$12</formula>
    </cfRule>
    <cfRule type="cellIs" dxfId="9" priority="11" operator="between">
      <formula>$AA$12</formula>
      <formula>$AA$10</formula>
    </cfRule>
    <cfRule type="cellIs" dxfId="8" priority="12" operator="greaterThan">
      <formula>$AA$10</formula>
    </cfRule>
  </conditionalFormatting>
  <conditionalFormatting sqref="S53:V53">
    <cfRule type="expression" dxfId="7" priority="5">
      <formula>IF(S53="N/A",TRUE,FALSE)</formula>
    </cfRule>
    <cfRule type="cellIs" dxfId="6" priority="6" operator="lessThanOrEqual">
      <formula>$V$12</formula>
    </cfRule>
    <cfRule type="cellIs" dxfId="5" priority="7" operator="between">
      <formula>$V$12</formula>
      <formula>$V$10</formula>
    </cfRule>
    <cfRule type="cellIs" dxfId="4" priority="8" operator="greaterThan">
      <formula>$V$10</formula>
    </cfRule>
  </conditionalFormatting>
  <conditionalFormatting sqref="X53:AA53">
    <cfRule type="expression" dxfId="3" priority="1">
      <formula>IF(X53="N/A",TRUE,FALSE)</formula>
    </cfRule>
    <cfRule type="cellIs" dxfId="2" priority="2" operator="lessThan">
      <formula>$AA$12</formula>
    </cfRule>
    <cfRule type="cellIs" dxfId="1" priority="3" operator="between">
      <formula>$AA$12</formula>
      <formula>$AA$10</formula>
    </cfRule>
    <cfRule type="cellIs" dxfId="0" priority="4" operator="greaterThan">
      <formula>$AA$10</formula>
    </cfRule>
  </conditionalFormatting>
  <dataValidations count="1">
    <dataValidation type="list" allowBlank="1" showInputMessage="1" showErrorMessage="1" sqref="I10:I12">
      <formula1>"No,Yes"</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D40"/>
  <sheetViews>
    <sheetView showGridLines="0" workbookViewId="0">
      <pane ySplit="11" topLeftCell="A12" activePane="bottomLeft" state="frozen"/>
      <selection pane="bottomLeft"/>
    </sheetView>
  </sheetViews>
  <sheetFormatPr defaultColWidth="0" defaultRowHeight="12.75" zeroHeight="1" x14ac:dyDescent="0.2"/>
  <cols>
    <col min="1" max="1" width="2.83203125" customWidth="1"/>
    <col min="2" max="5" width="1.83203125" customWidth="1"/>
    <col min="6" max="6" width="9.83203125" customWidth="1"/>
    <col min="7" max="7" width="37.83203125" customWidth="1"/>
    <col min="8" max="8" width="13.83203125" customWidth="1"/>
    <col min="9" max="9" width="1.83203125" customWidth="1"/>
    <col min="10" max="13" width="9.83203125" customWidth="1"/>
    <col min="14" max="14" width="1.83203125" customWidth="1"/>
    <col min="15" max="18" width="9.83203125" customWidth="1"/>
    <col min="19" max="19" width="1.83203125" customWidth="1"/>
    <col min="20" max="20" width="2.83203125" customWidth="1"/>
    <col min="21" max="30" width="0" hidden="1" customWidth="1"/>
    <col min="31" max="16384" width="9.33203125" hidden="1"/>
  </cols>
  <sheetData>
    <row r="1" spans="1:20" x14ac:dyDescent="0.2">
      <c r="A1" s="74"/>
      <c r="B1" s="74"/>
      <c r="C1" s="74"/>
      <c r="D1" s="74"/>
      <c r="E1" s="74"/>
      <c r="F1" s="74"/>
      <c r="G1" s="74"/>
      <c r="H1" s="74"/>
      <c r="I1" s="74"/>
      <c r="J1" s="74"/>
      <c r="K1" s="74"/>
      <c r="L1" s="74"/>
      <c r="M1" s="74"/>
      <c r="N1" s="74"/>
      <c r="O1" s="74"/>
      <c r="P1" s="74"/>
      <c r="Q1" s="74"/>
      <c r="R1" s="74"/>
      <c r="S1" s="74"/>
      <c r="T1" s="74"/>
    </row>
    <row r="2" spans="1:20" x14ac:dyDescent="0.2">
      <c r="A2" s="74"/>
      <c r="T2" s="74"/>
    </row>
    <row r="3" spans="1:20" ht="20.25" x14ac:dyDescent="0.3">
      <c r="A3" s="74"/>
      <c r="C3" s="35" t="s">
        <v>322</v>
      </c>
      <c r="D3" s="35"/>
      <c r="E3" s="35"/>
      <c r="F3" s="35"/>
      <c r="G3" s="35"/>
      <c r="H3" s="35"/>
      <c r="I3" s="35"/>
      <c r="J3" s="35"/>
      <c r="K3" s="35"/>
      <c r="L3" s="35"/>
      <c r="M3" s="35"/>
      <c r="N3" s="35"/>
      <c r="T3" s="74"/>
    </row>
    <row r="4" spans="1:20" x14ac:dyDescent="0.2">
      <c r="A4" s="74"/>
      <c r="T4" s="74"/>
    </row>
    <row r="5" spans="1:20" ht="18.75" thickBot="1" x14ac:dyDescent="0.3">
      <c r="A5" s="74"/>
      <c r="D5" s="36" t="s">
        <v>259</v>
      </c>
      <c r="E5" s="36"/>
      <c r="F5" s="36"/>
      <c r="G5" s="36"/>
      <c r="H5" s="36"/>
      <c r="I5" s="36"/>
      <c r="J5" s="36"/>
      <c r="K5" s="36"/>
      <c r="L5" s="36"/>
      <c r="M5" s="36"/>
      <c r="N5" s="36"/>
      <c r="O5" s="36"/>
      <c r="P5" s="36"/>
      <c r="Q5" s="36"/>
      <c r="R5" s="36"/>
      <c r="T5" s="74"/>
    </row>
    <row r="6" spans="1:20" ht="13.5" thickTop="1" x14ac:dyDescent="0.2">
      <c r="A6" s="74"/>
      <c r="T6" s="74"/>
    </row>
    <row r="7" spans="1:20" x14ac:dyDescent="0.2">
      <c r="A7" s="74"/>
      <c r="T7" s="74"/>
    </row>
    <row r="8" spans="1:20" ht="16.5" thickBot="1" x14ac:dyDescent="0.3">
      <c r="A8" s="74"/>
      <c r="E8" s="37" t="s">
        <v>263</v>
      </c>
      <c r="F8" s="37"/>
      <c r="G8" s="37"/>
      <c r="H8" s="37"/>
      <c r="I8" s="37"/>
      <c r="J8" s="37"/>
      <c r="K8" s="37"/>
      <c r="L8" s="37"/>
      <c r="M8" s="37"/>
      <c r="N8" s="37"/>
      <c r="O8" s="37"/>
      <c r="P8" s="37"/>
      <c r="Q8" s="37"/>
      <c r="R8" s="37"/>
      <c r="T8" s="74"/>
    </row>
    <row r="9" spans="1:20" ht="13.5" thickTop="1" x14ac:dyDescent="0.2">
      <c r="A9" s="74"/>
      <c r="T9" s="74"/>
    </row>
    <row r="10" spans="1:20" ht="13.5" thickBot="1" x14ac:dyDescent="0.25">
      <c r="A10" s="74"/>
      <c r="J10" s="136" t="s">
        <v>261</v>
      </c>
      <c r="K10" s="136"/>
      <c r="L10" s="136"/>
      <c r="M10" s="136"/>
      <c r="O10" s="136" t="s">
        <v>260</v>
      </c>
      <c r="P10" s="136"/>
      <c r="Q10" s="136"/>
      <c r="R10" s="136"/>
      <c r="T10" s="74"/>
    </row>
    <row r="11" spans="1:20" ht="13.5" thickBot="1" x14ac:dyDescent="0.25">
      <c r="A11" s="74"/>
      <c r="F11" s="104" t="s">
        <v>20</v>
      </c>
      <c r="G11" s="104" t="s">
        <v>173</v>
      </c>
      <c r="H11" s="104" t="s">
        <v>262</v>
      </c>
      <c r="J11" s="104" t="s">
        <v>17</v>
      </c>
      <c r="K11" s="104" t="s">
        <v>175</v>
      </c>
      <c r="L11" s="104" t="s">
        <v>176</v>
      </c>
      <c r="M11" s="104" t="s">
        <v>177</v>
      </c>
      <c r="O11" s="104" t="s">
        <v>17</v>
      </c>
      <c r="P11" s="104" t="s">
        <v>175</v>
      </c>
      <c r="Q11" s="104" t="s">
        <v>176</v>
      </c>
      <c r="R11" s="104" t="s">
        <v>177</v>
      </c>
      <c r="T11" s="74"/>
    </row>
    <row r="12" spans="1:20" x14ac:dyDescent="0.2">
      <c r="A12" s="74"/>
      <c r="F12" s="58">
        <v>14360</v>
      </c>
      <c r="G12" s="18" t="str">
        <f>VLOOKUP(F12,'Calculation - Composite Rates'!$F$12:$H$53,3,0)</f>
        <v>Traditional Medical PPO</v>
      </c>
      <c r="H12" s="18" t="s">
        <v>114</v>
      </c>
      <c r="I12" s="18"/>
      <c r="J12" s="129">
        <v>9.6819073146919399E-2</v>
      </c>
      <c r="K12" s="129">
        <v>9.7283524587322479E-2</v>
      </c>
      <c r="L12" s="129">
        <v>8.800763429723224E-2</v>
      </c>
      <c r="M12" s="129">
        <v>9.3245036960528216E-2</v>
      </c>
      <c r="N12" s="10"/>
      <c r="O12" s="129">
        <v>5.5984709270039401E-2</v>
      </c>
      <c r="P12" s="129">
        <v>5.4748511349879792E-2</v>
      </c>
      <c r="Q12" s="129">
        <v>4.8631194831885827E-2</v>
      </c>
      <c r="R12" s="129">
        <v>5.1969639603609341E-2</v>
      </c>
      <c r="T12" s="74"/>
    </row>
    <row r="13" spans="1:20" x14ac:dyDescent="0.2">
      <c r="A13" s="74"/>
      <c r="F13" s="58">
        <v>14400</v>
      </c>
      <c r="G13" s="18" t="str">
        <f>VLOOKUP(F13,'Calculation - Composite Rates'!$F$12:$H$53,3,0)</f>
        <v>Core PPO</v>
      </c>
      <c r="H13" s="18" t="s">
        <v>114</v>
      </c>
      <c r="I13" s="18"/>
      <c r="J13" s="129">
        <v>8.9283394103328417E-2</v>
      </c>
      <c r="K13" s="129">
        <v>9.4635042540728298E-2</v>
      </c>
      <c r="L13" s="129">
        <v>5.4371259685477291E-2</v>
      </c>
      <c r="M13" s="129">
        <v>9.6177962069714518E-2</v>
      </c>
      <c r="N13" s="10"/>
      <c r="O13" s="129">
        <v>4.8042579538115415E-2</v>
      </c>
      <c r="P13" s="129">
        <v>5.1508170502713391E-2</v>
      </c>
      <c r="Q13" s="129">
        <v>1.5637415886694317E-2</v>
      </c>
      <c r="R13" s="129">
        <v>5.4107509395853626E-2</v>
      </c>
      <c r="T13" s="74"/>
    </row>
    <row r="14" spans="1:20" x14ac:dyDescent="0.2">
      <c r="A14" s="74"/>
      <c r="F14" s="58">
        <v>15400</v>
      </c>
      <c r="G14" s="18" t="str">
        <f>VLOOKUP(F14,'Calculation - Composite Rates'!$F$12:$H$53,3,0)</f>
        <v>Aetna Intl Core PPO</v>
      </c>
      <c r="H14" s="18" t="s">
        <v>114</v>
      </c>
      <c r="I14" s="18"/>
      <c r="J14" s="129">
        <v>8.9283394103328417E-2</v>
      </c>
      <c r="K14" s="129">
        <v>9.4635042540728298E-2</v>
      </c>
      <c r="L14" s="129">
        <v>5.4371259685477291E-2</v>
      </c>
      <c r="M14" s="129">
        <v>9.6177962069714518E-2</v>
      </c>
      <c r="N14" s="10"/>
      <c r="O14" s="129">
        <v>4.8042579538115415E-2</v>
      </c>
      <c r="P14" s="129">
        <v>5.1508170502713391E-2</v>
      </c>
      <c r="Q14" s="129">
        <v>1.5637415886694317E-2</v>
      </c>
      <c r="R14" s="129">
        <v>5.4107509395853626E-2</v>
      </c>
      <c r="T14" s="74"/>
    </row>
    <row r="15" spans="1:20" x14ac:dyDescent="0.2">
      <c r="A15" s="74"/>
      <c r="F15" s="58">
        <v>14410</v>
      </c>
      <c r="G15" s="18" t="str">
        <f>VLOOKUP(F15,'Calculation - Composite Rates'!$F$12:$H$53,3,0)</f>
        <v>Core EPO</v>
      </c>
      <c r="H15" s="18" t="s">
        <v>114</v>
      </c>
      <c r="I15" s="18"/>
      <c r="J15" s="129">
        <v>6.2114647653722876E-2</v>
      </c>
      <c r="K15" s="129">
        <v>6.0265104679386061E-2</v>
      </c>
      <c r="L15" s="129">
        <v>4.943685230267425E-2</v>
      </c>
      <c r="M15" s="129">
        <v>6.4219139794706948E-2</v>
      </c>
      <c r="N15" s="10"/>
      <c r="O15" s="129">
        <v>2.1774494131224786E-2</v>
      </c>
      <c r="P15" s="129">
        <v>1.8334048382030455E-2</v>
      </c>
      <c r="Q15" s="129">
        <v>1.0708331721808184E-2</v>
      </c>
      <c r="R15" s="129">
        <v>2.3238878414704622E-2</v>
      </c>
      <c r="T15" s="74"/>
    </row>
    <row r="16" spans="1:20" x14ac:dyDescent="0.2">
      <c r="A16" s="74"/>
      <c r="F16" s="58">
        <v>15510</v>
      </c>
      <c r="G16" s="18" t="str">
        <f>VLOOKUP(F16,'Calculation - Composite Rates'!$F$12:$H$53,3,0)</f>
        <v>Core HDHP</v>
      </c>
      <c r="H16" s="18" t="s">
        <v>114</v>
      </c>
      <c r="I16" s="18"/>
      <c r="J16" s="129">
        <v>-6.4136150187046215E-2</v>
      </c>
      <c r="K16" s="129">
        <v>-6.4834393470455498E-2</v>
      </c>
      <c r="L16" s="129">
        <v>-6.2943970319549125E-2</v>
      </c>
      <c r="M16" s="129">
        <v>-6.3969476196718222E-2</v>
      </c>
      <c r="N16" s="10"/>
      <c r="O16" s="129">
        <v>-9.3134229167661564E-2</v>
      </c>
      <c r="P16" s="129">
        <v>-9.5358680685925234E-2</v>
      </c>
      <c r="Q16" s="129">
        <v>-9.1055651209962729E-2</v>
      </c>
      <c r="R16" s="129">
        <v>-9.3575540501023236E-2</v>
      </c>
      <c r="T16" s="74"/>
    </row>
    <row r="17" spans="1:20" x14ac:dyDescent="0.2">
      <c r="A17" s="74"/>
      <c r="F17" s="58">
        <v>3550</v>
      </c>
      <c r="G17" s="18" t="str">
        <f>VLOOKUP(F17,'Calculation - Composite Rates'!$F$12:$H$53,3,0)</f>
        <v>NetCare Guam Health Plan Plus</v>
      </c>
      <c r="H17" s="18" t="s">
        <v>114</v>
      </c>
      <c r="I17" s="18"/>
      <c r="J17" s="129">
        <v>0.10208434389568755</v>
      </c>
      <c r="K17" s="129">
        <v>0.10350659963192332</v>
      </c>
      <c r="L17" s="129">
        <v>9.7571525600377962E-2</v>
      </c>
      <c r="M17" s="129">
        <v>0.10034060206604845</v>
      </c>
      <c r="N17" s="10"/>
      <c r="O17" s="129">
        <v>0.10177160713521749</v>
      </c>
      <c r="P17" s="129">
        <v>9.9482088425190129E-2</v>
      </c>
      <c r="Q17" s="129">
        <v>9.7571525600377962E-2</v>
      </c>
      <c r="R17" s="129">
        <v>0.10034060206604845</v>
      </c>
      <c r="T17" s="74"/>
    </row>
    <row r="18" spans="1:20" x14ac:dyDescent="0.2">
      <c r="A18" s="74"/>
      <c r="F18" s="58">
        <v>13210</v>
      </c>
      <c r="G18" s="18" t="str">
        <f>VLOOKUP(F18,'Calculation - Composite Rates'!$F$12:$H$53,3,0)</f>
        <v>Anthem CO HMO</v>
      </c>
      <c r="H18" s="18" t="s">
        <v>133</v>
      </c>
      <c r="I18" s="18"/>
      <c r="J18" s="129">
        <v>6.0601075476218957E-2</v>
      </c>
      <c r="K18" s="129">
        <v>6.048488898456772E-2</v>
      </c>
      <c r="L18" s="129">
        <v>5.9239380895438343E-2</v>
      </c>
      <c r="M18" s="129">
        <v>5.9711248913791204E-2</v>
      </c>
      <c r="N18" s="10"/>
      <c r="O18" s="129">
        <v>2.1241546921249688E-2</v>
      </c>
      <c r="P18" s="129">
        <v>1.9465663275566536E-2</v>
      </c>
      <c r="Q18" s="129">
        <v>2.1023772295481136E-2</v>
      </c>
      <c r="R18" s="129">
        <v>1.9797167796456794E-2</v>
      </c>
      <c r="T18" s="74"/>
    </row>
    <row r="19" spans="1:20" x14ac:dyDescent="0.2">
      <c r="A19" s="74"/>
      <c r="F19" s="58">
        <v>13200</v>
      </c>
      <c r="G19" s="18" t="str">
        <f>VLOOKUP(F19,'Calculation - Composite Rates'!$F$12:$H$53,3,0)</f>
        <v>BCBS IL HMO</v>
      </c>
      <c r="H19" s="18" t="s">
        <v>133</v>
      </c>
      <c r="I19" s="18"/>
      <c r="J19" s="129">
        <v>-2.8428071606559691E-2</v>
      </c>
      <c r="K19" s="129">
        <v>-2.9019353031222939E-2</v>
      </c>
      <c r="L19" s="129">
        <v>-2.8066858020946661E-2</v>
      </c>
      <c r="M19" s="129">
        <v>-2.8609348434363024E-2</v>
      </c>
      <c r="N19" s="10"/>
      <c r="O19" s="129">
        <v>-6.4190318684741787E-2</v>
      </c>
      <c r="P19" s="129">
        <v>-6.6339357489546669E-2</v>
      </c>
      <c r="Q19" s="129">
        <v>-6.2794831424280662E-2</v>
      </c>
      <c r="R19" s="129">
        <v>-6.4938840684387267E-2</v>
      </c>
      <c r="T19" s="74"/>
    </row>
    <row r="20" spans="1:20" x14ac:dyDescent="0.2">
      <c r="A20" s="74"/>
      <c r="F20" s="58">
        <v>3621</v>
      </c>
      <c r="G20" s="18" t="str">
        <f>VLOOKUP(F20,'Calculation - Composite Rates'!$F$12:$H$53,3,0)</f>
        <v>NetCare Guam HMO</v>
      </c>
      <c r="H20" s="18" t="s">
        <v>133</v>
      </c>
      <c r="I20" s="18"/>
      <c r="J20" s="129">
        <v>9.6958122773322719E-2</v>
      </c>
      <c r="K20" s="129">
        <v>9.7489694198706678E-2</v>
      </c>
      <c r="L20" s="129">
        <v>9.499391627978504E-2</v>
      </c>
      <c r="M20" s="129">
        <v>9.6211433945597946E-2</v>
      </c>
      <c r="N20" s="10"/>
      <c r="O20" s="129">
        <v>5.5538352101265787E-2</v>
      </c>
      <c r="P20" s="129">
        <v>5.4312949541885036E-2</v>
      </c>
      <c r="Q20" s="129">
        <v>5.4853808516110103E-2</v>
      </c>
      <c r="R20" s="129">
        <v>5.424698155085439E-2</v>
      </c>
      <c r="T20" s="74"/>
    </row>
    <row r="21" spans="1:20" x14ac:dyDescent="0.2">
      <c r="A21" s="74"/>
      <c r="F21" s="58">
        <v>3541</v>
      </c>
      <c r="G21" s="18" t="s">
        <v>136</v>
      </c>
      <c r="H21" s="18" t="s">
        <v>133</v>
      </c>
      <c r="I21" s="18"/>
      <c r="J21" s="129">
        <v>9.6958122773322719E-2</v>
      </c>
      <c r="K21" s="129">
        <v>9.7489694198706678E-2</v>
      </c>
      <c r="L21" s="129">
        <v>9.499391627978504E-2</v>
      </c>
      <c r="M21" s="129">
        <v>9.6211433945597946E-2</v>
      </c>
      <c r="N21" s="10"/>
      <c r="O21" s="129">
        <v>5.5538352101265787E-2</v>
      </c>
      <c r="P21" s="129">
        <v>5.4312949541885036E-2</v>
      </c>
      <c r="Q21" s="129">
        <v>5.4853808516110103E-2</v>
      </c>
      <c r="R21" s="129">
        <v>5.424698155085439E-2</v>
      </c>
      <c r="T21" s="74"/>
    </row>
    <row r="22" spans="1:20" x14ac:dyDescent="0.2">
      <c r="A22" s="74"/>
      <c r="F22" s="58">
        <v>13060</v>
      </c>
      <c r="G22" s="18" t="str">
        <f>VLOOKUP(F22,'Calculation - Composite Rates'!$F$12:$H$53,3,0)</f>
        <v>Kaiser Atlanta HMO</v>
      </c>
      <c r="H22" s="18" t="s">
        <v>133</v>
      </c>
      <c r="I22" s="18"/>
      <c r="J22" s="129">
        <v>-7.932302859334972E-2</v>
      </c>
      <c r="K22" s="129">
        <v>-8.0153724011392757E-2</v>
      </c>
      <c r="L22" s="129">
        <v>-7.7966658698249702E-2</v>
      </c>
      <c r="M22" s="129">
        <v>-7.9137289691453616E-2</v>
      </c>
      <c r="N22" s="10"/>
      <c r="O22" s="129">
        <v>-0.11382052525389852</v>
      </c>
      <c r="P22" s="129">
        <v>-0.11603325850434132</v>
      </c>
      <c r="Q22" s="129">
        <v>-0.11149981581937507</v>
      </c>
      <c r="R22" s="129">
        <v>-0.11409264077666204</v>
      </c>
      <c r="T22" s="74"/>
    </row>
    <row r="23" spans="1:20" x14ac:dyDescent="0.2">
      <c r="A23" s="74"/>
      <c r="F23" s="58">
        <v>3504</v>
      </c>
      <c r="G23" s="18" t="str">
        <f>VLOOKUP(F23,'Calculation - Composite Rates'!$F$12:$H$53,3,0)</f>
        <v>Kaiser N CA HMO - Opt A</v>
      </c>
      <c r="H23" s="18" t="s">
        <v>133</v>
      </c>
      <c r="I23" s="18"/>
      <c r="J23" s="129">
        <v>-0.13824854347813997</v>
      </c>
      <c r="K23" s="129">
        <v>-0.13926067597521896</v>
      </c>
      <c r="L23" s="129">
        <v>-0.13590617151511419</v>
      </c>
      <c r="M23" s="129">
        <v>-0.13761741213053669</v>
      </c>
      <c r="N23" s="10"/>
      <c r="O23" s="129">
        <v>-0.17060930397641583</v>
      </c>
      <c r="P23" s="129">
        <v>-0.17280330036880431</v>
      </c>
      <c r="Q23" s="129">
        <v>-0.16754680236632968</v>
      </c>
      <c r="R23" s="129">
        <v>-0.17041817103112</v>
      </c>
      <c r="T23" s="74"/>
    </row>
    <row r="24" spans="1:20" x14ac:dyDescent="0.2">
      <c r="A24" s="74"/>
      <c r="F24" s="58">
        <v>3505</v>
      </c>
      <c r="G24" s="18" t="str">
        <f>VLOOKUP(F24,'Calculation - Composite Rates'!$F$12:$H$53,3,0)</f>
        <v>Kaiser N CA HMO - Opt B</v>
      </c>
      <c r="H24" s="18" t="s">
        <v>133</v>
      </c>
      <c r="I24" s="18"/>
      <c r="J24" s="129">
        <v>-5.6406911372210988E-2</v>
      </c>
      <c r="K24" s="129">
        <v>-5.7171519736479937E-2</v>
      </c>
      <c r="L24" s="129">
        <v>-5.5493320686220149E-2</v>
      </c>
      <c r="M24" s="129">
        <v>-5.6391833009328152E-2</v>
      </c>
      <c r="N24" s="10"/>
      <c r="O24" s="129">
        <v>-9.2144964738518631E-2</v>
      </c>
      <c r="P24" s="129">
        <v>-9.4331554385054917E-2</v>
      </c>
      <c r="Q24" s="129">
        <v>-9.0173342622874686E-2</v>
      </c>
      <c r="R24" s="129">
        <v>-9.2621672761301177E-2</v>
      </c>
      <c r="T24" s="74"/>
    </row>
    <row r="25" spans="1:20" x14ac:dyDescent="0.2">
      <c r="A25" s="74"/>
      <c r="F25" s="58">
        <v>3544</v>
      </c>
      <c r="G25" s="18" t="str">
        <f>VLOOKUP(F25,'Calculation - Composite Rates'!$F$12:$H$53,3,0)</f>
        <v>Kaiser S CA HMO - Opt A</v>
      </c>
      <c r="H25" s="18" t="s">
        <v>133</v>
      </c>
      <c r="I25" s="18"/>
      <c r="J25" s="129">
        <v>-0.13824854347813997</v>
      </c>
      <c r="K25" s="129">
        <v>-0.13926067597521896</v>
      </c>
      <c r="L25" s="129">
        <v>-0.13590617151511419</v>
      </c>
      <c r="M25" s="129">
        <v>-0.13761741213053669</v>
      </c>
      <c r="N25" s="10"/>
      <c r="O25" s="129">
        <v>-0.17060930397641583</v>
      </c>
      <c r="P25" s="129">
        <v>-0.17280330036880431</v>
      </c>
      <c r="Q25" s="129">
        <v>-0.16754680236632968</v>
      </c>
      <c r="R25" s="129">
        <v>-0.17041817103112</v>
      </c>
      <c r="T25" s="74"/>
    </row>
    <row r="26" spans="1:20" x14ac:dyDescent="0.2">
      <c r="A26" s="74"/>
      <c r="F26" s="58">
        <v>3545</v>
      </c>
      <c r="G26" s="18" t="str">
        <f>VLOOKUP(F26,'Calculation - Composite Rates'!$F$12:$H$53,3,0)</f>
        <v>Kaiser S CA HMO - Opt B</v>
      </c>
      <c r="H26" s="18" t="s">
        <v>133</v>
      </c>
      <c r="I26" s="18"/>
      <c r="J26" s="129">
        <v>-5.6406911372210988E-2</v>
      </c>
      <c r="K26" s="129">
        <v>-5.7171519736479937E-2</v>
      </c>
      <c r="L26" s="129">
        <v>-5.5493320686220149E-2</v>
      </c>
      <c r="M26" s="129">
        <v>-5.6391833009328152E-2</v>
      </c>
      <c r="N26" s="10"/>
      <c r="O26" s="129">
        <v>-9.2144964738518631E-2</v>
      </c>
      <c r="P26" s="129">
        <v>-9.4331554385054917E-2</v>
      </c>
      <c r="Q26" s="129">
        <v>-9.0173342622874686E-2</v>
      </c>
      <c r="R26" s="129">
        <v>-9.2621672761301177E-2</v>
      </c>
      <c r="T26" s="74"/>
    </row>
    <row r="27" spans="1:20" x14ac:dyDescent="0.2">
      <c r="A27" s="74"/>
      <c r="F27" s="58">
        <v>3554</v>
      </c>
      <c r="G27" s="18" t="str">
        <f>VLOOKUP(F27,'Calculation - Composite Rates'!$F$12:$H$53,3,0)</f>
        <v>Kaiser Denver HMO - Opt A</v>
      </c>
      <c r="H27" s="18" t="s">
        <v>133</v>
      </c>
      <c r="I27" s="18"/>
      <c r="J27" s="129">
        <v>-0.12318685858966316</v>
      </c>
      <c r="K27" s="129">
        <v>-0.1241528530106043</v>
      </c>
      <c r="L27" s="129">
        <v>-0.12107411483553954</v>
      </c>
      <c r="M27" s="129">
        <v>-0.12263599549498094</v>
      </c>
      <c r="N27" s="10"/>
      <c r="O27" s="129">
        <v>-0.15552053191715931</v>
      </c>
      <c r="P27" s="129">
        <v>-0.15775388820674774</v>
      </c>
      <c r="Q27" s="129">
        <v>-0.15262441065084009</v>
      </c>
      <c r="R27" s="129">
        <v>-0.15545149381273993</v>
      </c>
      <c r="T27" s="74"/>
    </row>
    <row r="28" spans="1:20" x14ac:dyDescent="0.2">
      <c r="A28" s="74"/>
      <c r="F28" s="58">
        <v>3555</v>
      </c>
      <c r="G28" s="18" t="str">
        <f>VLOOKUP(F28,'Calculation - Composite Rates'!$F$12:$H$53,3,0)</f>
        <v>Kaiser Denver HMO - Opt B</v>
      </c>
      <c r="H28" s="18" t="s">
        <v>133</v>
      </c>
      <c r="I28" s="18"/>
      <c r="J28" s="129">
        <v>-6.5138532974686081E-2</v>
      </c>
      <c r="K28" s="129">
        <v>-6.5902573118923446E-2</v>
      </c>
      <c r="L28" s="129">
        <v>-6.399047149964332E-2</v>
      </c>
      <c r="M28" s="129">
        <v>-6.5047965926026241E-2</v>
      </c>
      <c r="N28" s="10"/>
      <c r="O28" s="129">
        <v>-9.9800987420104903E-2</v>
      </c>
      <c r="P28" s="129">
        <v>-0.10205148018260557</v>
      </c>
      <c r="Q28" s="129">
        <v>-9.7666933241013609E-2</v>
      </c>
      <c r="R28" s="129">
        <v>-0.10021195894433399</v>
      </c>
      <c r="T28" s="74"/>
    </row>
    <row r="29" spans="1:20" x14ac:dyDescent="0.2">
      <c r="A29" s="74"/>
      <c r="F29" s="58">
        <v>3595</v>
      </c>
      <c r="G29" s="18" t="str">
        <f>VLOOKUP(F29,'Calculation - Composite Rates'!$F$12:$H$53,3,0)</f>
        <v>Kaiser HI HMO</v>
      </c>
      <c r="H29" s="18" t="s">
        <v>133</v>
      </c>
      <c r="I29" s="18"/>
      <c r="J29" s="129">
        <v>-9.921103948542509E-2</v>
      </c>
      <c r="K29" s="129">
        <v>-0.10004905343944925</v>
      </c>
      <c r="L29" s="129">
        <v>-9.7394137936386405E-2</v>
      </c>
      <c r="M29" s="129">
        <v>-9.879681899121584E-2</v>
      </c>
      <c r="N29" s="10"/>
      <c r="O29" s="129">
        <v>-0.13322357879914271</v>
      </c>
      <c r="P29" s="129">
        <v>-0.1354053063415942</v>
      </c>
      <c r="Q29" s="129">
        <v>-0.13058985359693409</v>
      </c>
      <c r="R29" s="129">
        <v>-0.13330647315375366</v>
      </c>
      <c r="T29" s="74"/>
    </row>
    <row r="30" spans="1:20" x14ac:dyDescent="0.2">
      <c r="A30" s="74"/>
      <c r="F30" s="58">
        <v>3594</v>
      </c>
      <c r="G30" s="18" t="str">
        <f>VLOOKUP(F30,'Calculation - Composite Rates'!$F$12:$H$53,3,0)</f>
        <v>Kaiser HI POS</v>
      </c>
      <c r="H30" s="18" t="s">
        <v>133</v>
      </c>
      <c r="I30" s="18"/>
      <c r="J30" s="129">
        <v>-0.12897041885305183</v>
      </c>
      <c r="K30" s="129">
        <v>-0.12989543018379457</v>
      </c>
      <c r="L30" s="129">
        <v>-0.12680649499119845</v>
      </c>
      <c r="M30" s="129">
        <v>-0.12836077733208318</v>
      </c>
      <c r="N30" s="10"/>
      <c r="O30" s="129">
        <v>-0.16092089163638845</v>
      </c>
      <c r="P30" s="129">
        <v>-0.16305181473251062</v>
      </c>
      <c r="Q30" s="129">
        <v>-0.15801854159418849</v>
      </c>
      <c r="R30" s="129">
        <v>-0.16077443592078156</v>
      </c>
      <c r="T30" s="74"/>
    </row>
    <row r="31" spans="1:20" x14ac:dyDescent="0.2">
      <c r="A31" s="74"/>
      <c r="F31" s="58">
        <v>13040</v>
      </c>
      <c r="G31" s="18" t="str">
        <f>VLOOKUP(F31,'Calculation - Composite Rates'!$F$12:$H$53,3,0)</f>
        <v>Kaiser Mid-Atlantic HMO</v>
      </c>
      <c r="H31" s="18" t="s">
        <v>133</v>
      </c>
      <c r="I31" s="18"/>
      <c r="J31" s="129">
        <v>-6.2048739073004344E-2</v>
      </c>
      <c r="K31" s="129">
        <v>-6.2779993886096008E-2</v>
      </c>
      <c r="L31" s="129">
        <v>-6.0956504736140782E-2</v>
      </c>
      <c r="M31" s="129">
        <v>-6.1965429708867759E-2</v>
      </c>
      <c r="N31" s="10"/>
      <c r="O31" s="129">
        <v>-9.7375798168219285E-2</v>
      </c>
      <c r="P31" s="129">
        <v>-9.9583075094176299E-2</v>
      </c>
      <c r="Q31" s="129">
        <v>-9.5324368862985009E-2</v>
      </c>
      <c r="R31" s="129">
        <v>-9.7801871067174972E-2</v>
      </c>
      <c r="T31" s="74"/>
    </row>
    <row r="32" spans="1:20" x14ac:dyDescent="0.2">
      <c r="A32" s="74"/>
      <c r="F32" s="58">
        <v>13030</v>
      </c>
      <c r="G32" s="18" t="str">
        <f>VLOOKUP(F32,'Calculation - Composite Rates'!$F$12:$H$53,3,0)</f>
        <v>Kaiser Northwest HMO</v>
      </c>
      <c r="H32" s="18" t="s">
        <v>133</v>
      </c>
      <c r="I32" s="18"/>
      <c r="J32" s="129">
        <v>-0.127327266316138</v>
      </c>
      <c r="K32" s="129">
        <v>-0.12831921836458871</v>
      </c>
      <c r="L32" s="129">
        <v>-0.12515667018030607</v>
      </c>
      <c r="M32" s="129">
        <v>-0.12676145126150495</v>
      </c>
      <c r="N32" s="10"/>
      <c r="O32" s="129">
        <v>-0.1602621725803437</v>
      </c>
      <c r="P32" s="129">
        <v>-0.16252063771142877</v>
      </c>
      <c r="Q32" s="129">
        <v>-0.15726734790037777</v>
      </c>
      <c r="R32" s="129">
        <v>-0.16015366572839485</v>
      </c>
      <c r="T32" s="74"/>
    </row>
    <row r="33" spans="1:20" x14ac:dyDescent="0.2">
      <c r="A33" s="74"/>
      <c r="F33" s="58">
        <v>13050</v>
      </c>
      <c r="G33" s="18" t="str">
        <f>VLOOKUP(F33,'Calculation - Composite Rates'!$F$12:$H$53,3,0)</f>
        <v>Kaiser WA HMO</v>
      </c>
      <c r="H33" s="18" t="s">
        <v>133</v>
      </c>
      <c r="I33" s="18"/>
      <c r="J33" s="129">
        <v>-9.1606200057803622E-2</v>
      </c>
      <c r="K33" s="129">
        <v>-9.2408129773649983E-2</v>
      </c>
      <c r="L33" s="129">
        <v>-8.9955344716560193E-2</v>
      </c>
      <c r="M33" s="129">
        <v>-9.1265682055701958E-2</v>
      </c>
      <c r="N33" s="10"/>
      <c r="O33" s="129">
        <v>-0.12577636253730984</v>
      </c>
      <c r="P33" s="129">
        <v>-0.12798640312057497</v>
      </c>
      <c r="Q33" s="129">
        <v>-0.12326942376929628</v>
      </c>
      <c r="R33" s="129">
        <v>-0.12593984003372127</v>
      </c>
      <c r="T33" s="74"/>
    </row>
    <row r="34" spans="1:20" x14ac:dyDescent="0.2">
      <c r="A34" s="74"/>
      <c r="F34" s="58">
        <v>13071</v>
      </c>
      <c r="G34" s="18" t="str">
        <f>VLOOKUP(F34,'Calculation - Composite Rates'!$F$12:$H$53,3,0)</f>
        <v>Medical Mutual OH HMO</v>
      </c>
      <c r="H34" s="18" t="s">
        <v>133</v>
      </c>
      <c r="I34" s="18"/>
      <c r="J34" s="129">
        <v>9.6903457489088352E-2</v>
      </c>
      <c r="K34" s="129">
        <v>9.7392702309882395E-2</v>
      </c>
      <c r="L34" s="129">
        <v>9.4948008670184825E-2</v>
      </c>
      <c r="M34" s="129">
        <v>9.6113280978116444E-2</v>
      </c>
      <c r="N34" s="10"/>
      <c r="O34" s="129">
        <v>5.5479920676077432E-2</v>
      </c>
      <c r="P34" s="129">
        <v>5.4220194698102464E-2</v>
      </c>
      <c r="Q34" s="129">
        <v>5.478537997236832E-2</v>
      </c>
      <c r="R34" s="129">
        <v>5.4116517083274251E-2</v>
      </c>
      <c r="T34" s="74"/>
    </row>
    <row r="35" spans="1:20" x14ac:dyDescent="0.2">
      <c r="A35" s="74"/>
      <c r="F35" s="58">
        <v>9317</v>
      </c>
      <c r="G35" s="18" t="str">
        <f>VLOOKUP(F35,'Calculation - Composite Rates'!$F$12:$H$53,3,0)</f>
        <v>Medical Mutual OH POS</v>
      </c>
      <c r="H35" s="18" t="s">
        <v>133</v>
      </c>
      <c r="I35" s="18"/>
      <c r="J35" s="129">
        <v>4.5959037694159877E-2</v>
      </c>
      <c r="K35" s="129">
        <v>4.5766074186428973E-2</v>
      </c>
      <c r="L35" s="129">
        <v>4.4966194438330387E-2</v>
      </c>
      <c r="M35" s="129">
        <v>4.5230635675224562E-2</v>
      </c>
      <c r="N35" s="10"/>
      <c r="O35" s="129">
        <v>7.2413454362503238E-3</v>
      </c>
      <c r="P35" s="129">
        <v>5.6120557810346305E-3</v>
      </c>
      <c r="Q35" s="129">
        <v>7.2835957129167017E-3</v>
      </c>
      <c r="R35" s="129">
        <v>6.0388094652943369E-3</v>
      </c>
      <c r="T35" s="74"/>
    </row>
    <row r="36" spans="1:20" x14ac:dyDescent="0.2">
      <c r="A36" s="74"/>
      <c r="F36" s="58">
        <v>3501</v>
      </c>
      <c r="G36" s="18" t="str">
        <f>VLOOKUP(F36,'Calculation - Composite Rates'!$F$12:$H$53,3,0)</f>
        <v>HMSA HI HMO - Opt A</v>
      </c>
      <c r="H36" s="18" t="s">
        <v>133</v>
      </c>
      <c r="I36" s="18"/>
      <c r="J36" s="129">
        <v>5.0286696727074087E-2</v>
      </c>
      <c r="K36" s="129">
        <v>5.0051531217421452E-2</v>
      </c>
      <c r="L36" s="129">
        <v>4.9153326253998708E-2</v>
      </c>
      <c r="M36" s="129">
        <v>4.9445015741490517E-2</v>
      </c>
      <c r="N36" s="10"/>
      <c r="O36" s="129">
        <v>1.0972113385963711E-2</v>
      </c>
      <c r="P36" s="129">
        <v>9.2972040228085362E-3</v>
      </c>
      <c r="Q36" s="129">
        <v>1.0934457487152605E-2</v>
      </c>
      <c r="R36" s="129">
        <v>9.6886608389548101E-3</v>
      </c>
      <c r="T36" s="74"/>
    </row>
    <row r="37" spans="1:20" x14ac:dyDescent="0.2">
      <c r="A37" s="74"/>
      <c r="F37" s="58">
        <v>3502</v>
      </c>
      <c r="G37" s="18" t="str">
        <f>VLOOKUP(F37,'Calculation - Composite Rates'!$F$12:$H$53,3,0)</f>
        <v>HMSA HI HMO - Opt B</v>
      </c>
      <c r="H37" s="18" t="s">
        <v>133</v>
      </c>
      <c r="I37" s="18"/>
      <c r="J37" s="129">
        <v>8.7301133396351815E-2</v>
      </c>
      <c r="K37" s="129">
        <v>8.7251567718883649E-2</v>
      </c>
      <c r="L37" s="129">
        <v>8.5413241910140547E-2</v>
      </c>
      <c r="M37" s="129">
        <v>8.6172719944736187E-2</v>
      </c>
      <c r="N37" s="10"/>
      <c r="O37" s="129">
        <v>4.6717676660871899E-2</v>
      </c>
      <c r="P37" s="129">
        <v>4.5116722687849942E-2</v>
      </c>
      <c r="Q37" s="129">
        <v>4.6057344579111037E-2</v>
      </c>
      <c r="R37" s="129">
        <v>4.5141658679391794E-2</v>
      </c>
      <c r="T37" s="74"/>
    </row>
    <row r="38" spans="1:20" x14ac:dyDescent="0.2">
      <c r="A38" s="74"/>
      <c r="F38" s="58">
        <v>3571</v>
      </c>
      <c r="G38" s="18" t="str">
        <f>VLOOKUP(F38,'Calculation - Composite Rates'!$F$12:$H$53,3,0)</f>
        <v>HMSA HI PPP</v>
      </c>
      <c r="H38" s="18" t="s">
        <v>133</v>
      </c>
      <c r="I38" s="18"/>
      <c r="J38" s="129">
        <v>2.0436387429524583E-2</v>
      </c>
      <c r="K38" s="129">
        <v>2.0176617185071466E-2</v>
      </c>
      <c r="L38" s="129">
        <v>1.991399323349774E-2</v>
      </c>
      <c r="M38" s="129">
        <v>1.9915919421696904E-2</v>
      </c>
      <c r="N38" s="10"/>
      <c r="O38" s="129">
        <v>-1.7844723289652364E-2</v>
      </c>
      <c r="P38" s="129">
        <v>-1.9644256621008438E-2</v>
      </c>
      <c r="Q38" s="129">
        <v>-1.7382579347512417E-2</v>
      </c>
      <c r="R38" s="129">
        <v>-1.8907579297762322E-2</v>
      </c>
      <c r="T38" s="74"/>
    </row>
    <row r="39" spans="1:20" x14ac:dyDescent="0.2">
      <c r="A39" s="74"/>
      <c r="F39" s="58"/>
      <c r="I39" s="18"/>
      <c r="J39" s="55"/>
      <c r="K39" s="55"/>
      <c r="L39" s="55"/>
      <c r="M39" s="55"/>
      <c r="N39" s="18"/>
      <c r="O39" s="96"/>
      <c r="P39" s="96"/>
      <c r="Q39" s="96"/>
      <c r="R39" s="96"/>
      <c r="T39" s="74"/>
    </row>
    <row r="40" spans="1:20" x14ac:dyDescent="0.2">
      <c r="A40" s="74"/>
      <c r="B40" s="74"/>
      <c r="C40" s="74"/>
      <c r="D40" s="74"/>
      <c r="E40" s="74"/>
      <c r="F40" s="74"/>
      <c r="G40" s="74"/>
      <c r="H40" s="74"/>
      <c r="I40" s="74"/>
      <c r="J40" s="74"/>
      <c r="K40" s="74"/>
      <c r="L40" s="74"/>
      <c r="M40" s="74"/>
      <c r="N40" s="74"/>
      <c r="O40" s="74"/>
      <c r="P40" s="74"/>
      <c r="Q40" s="74"/>
      <c r="R40" s="74"/>
      <c r="S40" s="74"/>
      <c r="T40" s="74"/>
    </row>
  </sheetData>
  <mergeCells count="2">
    <mergeCell ref="J10:M10"/>
    <mergeCell ref="O10:R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J45"/>
  <sheetViews>
    <sheetView showGridLines="0" workbookViewId="0"/>
  </sheetViews>
  <sheetFormatPr defaultColWidth="0" defaultRowHeight="12.75" zeroHeight="1" x14ac:dyDescent="0.2"/>
  <cols>
    <col min="1" max="1" width="2.83203125" customWidth="1"/>
    <col min="2" max="5" width="1.83203125" customWidth="1"/>
    <col min="6" max="6" width="65.83203125" customWidth="1"/>
    <col min="7" max="7" width="1.83203125" customWidth="1"/>
    <col min="8" max="8" width="12.83203125" customWidth="1"/>
    <col min="9" max="9" width="1.83203125" customWidth="1"/>
    <col min="10" max="10" width="2.83203125" customWidth="1"/>
    <col min="11" max="16384" width="9.33203125" hidden="1"/>
  </cols>
  <sheetData>
    <row r="1" spans="1:10" x14ac:dyDescent="0.2">
      <c r="A1" s="74"/>
      <c r="B1" s="74"/>
      <c r="C1" s="74"/>
      <c r="D1" s="74"/>
      <c r="E1" s="74"/>
      <c r="F1" s="74"/>
      <c r="G1" s="74"/>
      <c r="H1" s="74"/>
      <c r="I1" s="74"/>
      <c r="J1" s="74"/>
    </row>
    <row r="2" spans="1:10" x14ac:dyDescent="0.2">
      <c r="A2" s="74"/>
      <c r="J2" s="74"/>
    </row>
    <row r="3" spans="1:10" ht="20.25" x14ac:dyDescent="0.3">
      <c r="A3" s="74"/>
      <c r="C3" s="35" t="s">
        <v>322</v>
      </c>
      <c r="D3" s="35"/>
      <c r="E3" s="35"/>
      <c r="F3" s="35"/>
      <c r="G3" s="35"/>
      <c r="H3" s="35"/>
      <c r="I3" s="35"/>
      <c r="J3" s="74"/>
    </row>
    <row r="4" spans="1:10" x14ac:dyDescent="0.2">
      <c r="A4" s="74"/>
      <c r="J4" s="74"/>
    </row>
    <row r="5" spans="1:10" ht="18.75" thickBot="1" x14ac:dyDescent="0.3">
      <c r="A5" s="74"/>
      <c r="D5" s="36" t="s">
        <v>191</v>
      </c>
      <c r="E5" s="36"/>
      <c r="F5" s="36"/>
      <c r="G5" s="36"/>
      <c r="H5" s="36"/>
      <c r="J5" s="74"/>
    </row>
    <row r="6" spans="1:10" ht="13.5" thickTop="1" x14ac:dyDescent="0.2">
      <c r="A6" s="74"/>
      <c r="J6" s="74"/>
    </row>
    <row r="7" spans="1:10" x14ac:dyDescent="0.2">
      <c r="A7" s="74"/>
      <c r="J7" s="74"/>
    </row>
    <row r="8" spans="1:10" ht="16.5" thickBot="1" x14ac:dyDescent="0.3">
      <c r="A8" s="74"/>
      <c r="E8" s="37" t="s">
        <v>192</v>
      </c>
      <c r="F8" s="37"/>
      <c r="G8" s="37"/>
      <c r="H8" s="37"/>
      <c r="J8" s="74"/>
    </row>
    <row r="9" spans="1:10" ht="13.5" thickTop="1" x14ac:dyDescent="0.2">
      <c r="A9" s="74"/>
      <c r="J9" s="74"/>
    </row>
    <row r="10" spans="1:10" ht="13.5" thickBot="1" x14ac:dyDescent="0.25">
      <c r="A10" s="74"/>
      <c r="F10" s="80"/>
      <c r="H10" s="80" t="s">
        <v>0</v>
      </c>
      <c r="J10" s="74"/>
    </row>
    <row r="11" spans="1:10" x14ac:dyDescent="0.2">
      <c r="A11" s="74"/>
      <c r="F11" s="18" t="s">
        <v>193</v>
      </c>
      <c r="G11" s="18"/>
      <c r="H11" s="57">
        <f>SUM(SUMPRODUCT('Exhibit - 80-20 Detail non-SFO'!$O$13:$R$52,'Exhibit - 80-20 Detail non-SFO'!$J$13:$M$52),SUMPRODUCT('Exhibit - 80-20 Detail SFO'!$O$13:$R$52,'Exhibit - 80-20 Detail SFO'!$J$13:$M$52))*12</f>
        <v>159675849.88036975</v>
      </c>
      <c r="I11" s="18"/>
      <c r="J11" s="74"/>
    </row>
    <row r="12" spans="1:10" x14ac:dyDescent="0.2">
      <c r="A12" s="74"/>
      <c r="F12" t="s">
        <v>194</v>
      </c>
      <c r="H12" s="57">
        <f>SUM(SUMPRODUCT('Exhibit - 80-20 Detail non-SFO'!$T$13:$W$52,'Exhibit - 80-20 Detail non-SFO'!$J$13:$M$52),SUMPRODUCT('Exhibit - 80-20 Detail SFO'!$T$13:$W$52,'Exhibit - 80-20 Detail SFO'!$J$13:$M$52))*12</f>
        <v>23195507.849999994</v>
      </c>
      <c r="J12" s="74"/>
    </row>
    <row r="13" spans="1:10" x14ac:dyDescent="0.2">
      <c r="A13" s="74"/>
      <c r="H13" s="55"/>
      <c r="J13" s="74"/>
    </row>
    <row r="14" spans="1:10" x14ac:dyDescent="0.2">
      <c r="A14" s="74"/>
      <c r="F14" t="s">
        <v>195</v>
      </c>
      <c r="H14" s="56">
        <f>SUM('Exhibit - 80-20 Detail non-SFO'!J54:M54)+SUM('Exhibit - 80-20 Detail SFO'!J54:M54)</f>
        <v>8538</v>
      </c>
      <c r="J14" s="74"/>
    </row>
    <row r="15" spans="1:10" x14ac:dyDescent="0.2">
      <c r="A15" s="74"/>
      <c r="F15" t="s">
        <v>196</v>
      </c>
      <c r="H15" s="56">
        <f>SUM('Exhibit - 80-20 Detail non-SFO'!K54,'Exhibit - 80-20 Detail non-SFO'!M54)+SUM('Exhibit - 80-20 Detail SFO'!K54,'Exhibit - 80-20 Detail SFO'!M54)</f>
        <v>4830</v>
      </c>
      <c r="J15" s="74"/>
    </row>
    <row r="16" spans="1:10" ht="12.75" customHeight="1" x14ac:dyDescent="0.2">
      <c r="A16" s="74"/>
      <c r="F16" s="144" t="s">
        <v>197</v>
      </c>
      <c r="G16" s="145"/>
      <c r="H16" s="145"/>
      <c r="J16" s="74"/>
    </row>
    <row r="17" spans="1:10" x14ac:dyDescent="0.2">
      <c r="A17" s="74"/>
      <c r="F17" s="83"/>
      <c r="G17" s="83"/>
      <c r="H17" s="83"/>
      <c r="J17" s="74"/>
    </row>
    <row r="18" spans="1:10" x14ac:dyDescent="0.2">
      <c r="A18" s="74"/>
      <c r="H18" s="55"/>
      <c r="J18" s="74"/>
    </row>
    <row r="19" spans="1:10" x14ac:dyDescent="0.2">
      <c r="A19" s="74"/>
      <c r="F19" t="s">
        <v>198</v>
      </c>
      <c r="H19" s="102">
        <v>0.84776797647687785</v>
      </c>
      <c r="J19" s="74"/>
    </row>
    <row r="20" spans="1:10" x14ac:dyDescent="0.2">
      <c r="A20" s="74"/>
      <c r="F20" t="s">
        <v>199</v>
      </c>
      <c r="H20" s="102">
        <v>0.88394454382826471</v>
      </c>
      <c r="J20" s="74"/>
    </row>
    <row r="21" spans="1:10" x14ac:dyDescent="0.2">
      <c r="A21" s="74"/>
      <c r="F21" t="s">
        <v>200</v>
      </c>
      <c r="H21" s="102">
        <v>0.1073345259391771</v>
      </c>
      <c r="J21" s="74"/>
    </row>
    <row r="22" spans="1:10" x14ac:dyDescent="0.2">
      <c r="A22" s="74"/>
      <c r="H22" s="55"/>
      <c r="J22" s="74"/>
    </row>
    <row r="23" spans="1:10" x14ac:dyDescent="0.2">
      <c r="A23" s="74"/>
      <c r="F23" t="s">
        <v>201</v>
      </c>
      <c r="H23" s="55">
        <v>48</v>
      </c>
      <c r="J23" s="74"/>
    </row>
    <row r="24" spans="1:10" x14ac:dyDescent="0.2">
      <c r="A24" s="74"/>
      <c r="F24" t="s">
        <v>202</v>
      </c>
      <c r="H24" s="55">
        <v>48</v>
      </c>
      <c r="J24" s="74"/>
    </row>
    <row r="25" spans="1:10" x14ac:dyDescent="0.2">
      <c r="A25" s="74"/>
      <c r="F25" t="s">
        <v>203</v>
      </c>
      <c r="H25" s="55">
        <v>50</v>
      </c>
      <c r="J25" s="74"/>
    </row>
    <row r="26" spans="1:10" x14ac:dyDescent="0.2">
      <c r="A26" s="74"/>
      <c r="H26" s="55"/>
      <c r="J26" s="74"/>
    </row>
    <row r="27" spans="1:10" x14ac:dyDescent="0.2">
      <c r="A27" s="74"/>
      <c r="F27" t="s">
        <v>204</v>
      </c>
      <c r="H27" s="57">
        <f>H14*(1-H19)*H23*12</f>
        <v>748660.04170008015</v>
      </c>
      <c r="J27" s="74"/>
    </row>
    <row r="28" spans="1:10" x14ac:dyDescent="0.2">
      <c r="A28" s="74"/>
      <c r="F28" t="s">
        <v>205</v>
      </c>
      <c r="H28" s="57">
        <f>H15*(1-H20)*H24*12</f>
        <v>322875.56350626133</v>
      </c>
      <c r="J28" s="74"/>
    </row>
    <row r="29" spans="1:10" x14ac:dyDescent="0.2">
      <c r="A29" s="74"/>
      <c r="F29" t="s">
        <v>206</v>
      </c>
      <c r="H29" s="57">
        <f>H15*H21*H25*12</f>
        <v>311055.45617173519</v>
      </c>
      <c r="J29" s="74"/>
    </row>
    <row r="30" spans="1:10" x14ac:dyDescent="0.2">
      <c r="A30" s="74"/>
      <c r="H30" s="55"/>
      <c r="J30" s="74"/>
    </row>
    <row r="31" spans="1:10" x14ac:dyDescent="0.2">
      <c r="A31" s="74"/>
      <c r="F31" t="s">
        <v>207</v>
      </c>
      <c r="H31" s="57">
        <f>SUM(H12,H27:H29)</f>
        <v>24578098.911378071</v>
      </c>
      <c r="J31" s="74"/>
    </row>
    <row r="32" spans="1:10" x14ac:dyDescent="0.2">
      <c r="A32" s="74"/>
      <c r="H32" s="55"/>
      <c r="J32" s="74"/>
    </row>
    <row r="33" spans="1:10" x14ac:dyDescent="0.2">
      <c r="A33" s="74"/>
      <c r="F33" t="s">
        <v>208</v>
      </c>
      <c r="H33" s="56">
        <f>SUM('Exhibit - 80-20 Detail non-SFO'!J53:M53)+SUM('Exhibit - 80-20 Detail SFO'!J53:M53)</f>
        <v>8544</v>
      </c>
      <c r="J33" s="74"/>
    </row>
    <row r="34" spans="1:10" x14ac:dyDescent="0.2">
      <c r="A34" s="74"/>
      <c r="H34" s="55"/>
      <c r="J34" s="74"/>
    </row>
    <row r="35" spans="1:10" x14ac:dyDescent="0.2">
      <c r="A35" s="74"/>
      <c r="F35" t="s">
        <v>209</v>
      </c>
      <c r="H35" s="55">
        <f>H11/H33/12</f>
        <v>1557.3877368169644</v>
      </c>
      <c r="J35" s="74"/>
    </row>
    <row r="36" spans="1:10" x14ac:dyDescent="0.2">
      <c r="A36" s="74"/>
      <c r="F36" t="s">
        <v>210</v>
      </c>
      <c r="H36" s="55">
        <f>H31/H33/12</f>
        <v>239.72084612377174</v>
      </c>
      <c r="J36" s="74"/>
    </row>
    <row r="37" spans="1:10" x14ac:dyDescent="0.2">
      <c r="A37" s="74"/>
      <c r="H37" s="55"/>
      <c r="J37" s="74"/>
    </row>
    <row r="38" spans="1:10" x14ac:dyDescent="0.2">
      <c r="A38" s="74"/>
      <c r="F38" t="s">
        <v>211</v>
      </c>
      <c r="H38" s="81">
        <f>1-H36/H35</f>
        <v>0.84607503933880945</v>
      </c>
      <c r="J38" s="74"/>
    </row>
    <row r="39" spans="1:10" x14ac:dyDescent="0.2">
      <c r="A39" s="74"/>
      <c r="H39" s="55"/>
      <c r="J39" s="74"/>
    </row>
    <row r="40" spans="1:10" x14ac:dyDescent="0.2">
      <c r="A40" s="74"/>
      <c r="F40" t="s">
        <v>212</v>
      </c>
      <c r="H40" s="82">
        <f>1-H38</f>
        <v>0.15392496066119055</v>
      </c>
      <c r="J40" s="74"/>
    </row>
    <row r="41" spans="1:10" x14ac:dyDescent="0.2">
      <c r="A41" s="74"/>
      <c r="H41" s="55"/>
      <c r="J41" s="74"/>
    </row>
    <row r="42" spans="1:10" ht="12.75" customHeight="1" x14ac:dyDescent="0.2">
      <c r="A42" s="74"/>
      <c r="F42" s="138" t="s">
        <v>213</v>
      </c>
      <c r="G42" s="139"/>
      <c r="H42" s="140"/>
      <c r="J42" s="74"/>
    </row>
    <row r="43" spans="1:10" x14ac:dyDescent="0.2">
      <c r="A43" s="74"/>
      <c r="F43" s="141"/>
      <c r="G43" s="142"/>
      <c r="H43" s="143"/>
      <c r="J43" s="74"/>
    </row>
    <row r="44" spans="1:10" x14ac:dyDescent="0.2">
      <c r="A44" s="74"/>
      <c r="H44" s="55"/>
      <c r="J44" s="74"/>
    </row>
    <row r="45" spans="1:10" x14ac:dyDescent="0.2">
      <c r="A45" s="74"/>
      <c r="B45" s="74"/>
      <c r="C45" s="74"/>
      <c r="D45" s="74"/>
      <c r="E45" s="74"/>
      <c r="F45" s="74"/>
      <c r="G45" s="74"/>
      <c r="H45" s="74"/>
      <c r="I45" s="74"/>
      <c r="J45" s="74"/>
    </row>
  </sheetData>
  <mergeCells count="2">
    <mergeCell ref="F42:H43"/>
    <mergeCell ref="F16:H1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Y58"/>
  <sheetViews>
    <sheetView showGridLines="0" workbookViewId="0"/>
  </sheetViews>
  <sheetFormatPr defaultColWidth="0" defaultRowHeight="12.75" zeroHeight="1" x14ac:dyDescent="0.2"/>
  <cols>
    <col min="1" max="1" width="2.83203125" customWidth="1"/>
    <col min="2" max="5" width="1.83203125" customWidth="1"/>
    <col min="6" max="7" width="9.83203125" customWidth="1"/>
    <col min="8" max="8" width="37.83203125" customWidth="1"/>
    <col min="9" max="9" width="1.83203125" customWidth="1"/>
    <col min="10" max="13" width="9.33203125" customWidth="1"/>
    <col min="14" max="14" width="1.83203125" customWidth="1"/>
    <col min="15" max="18" width="9.33203125" customWidth="1"/>
    <col min="19" max="19" width="1.83203125" customWidth="1"/>
    <col min="20" max="23" width="9.33203125" customWidth="1"/>
    <col min="24" max="24" width="1.83203125" customWidth="1"/>
    <col min="25" max="25" width="2.83203125" customWidth="1"/>
    <col min="26" max="16384" width="9.33203125" hidden="1"/>
  </cols>
  <sheetData>
    <row r="1" spans="1:25" x14ac:dyDescent="0.2">
      <c r="A1" s="74"/>
      <c r="B1" s="74"/>
      <c r="C1" s="74"/>
      <c r="D1" s="74"/>
      <c r="E1" s="74"/>
      <c r="F1" s="74"/>
      <c r="G1" s="74"/>
      <c r="H1" s="74"/>
      <c r="I1" s="74"/>
      <c r="J1" s="74"/>
      <c r="K1" s="74"/>
      <c r="L1" s="74"/>
      <c r="M1" s="74"/>
      <c r="N1" s="74"/>
      <c r="O1" s="74"/>
      <c r="P1" s="74"/>
      <c r="Q1" s="74"/>
      <c r="R1" s="74"/>
      <c r="S1" s="74"/>
      <c r="T1" s="74"/>
      <c r="U1" s="74"/>
      <c r="V1" s="74"/>
      <c r="W1" s="74"/>
      <c r="X1" s="74"/>
      <c r="Y1" s="74"/>
    </row>
    <row r="2" spans="1:25" x14ac:dyDescent="0.2">
      <c r="A2" s="74"/>
      <c r="Y2" s="74"/>
    </row>
    <row r="3" spans="1:25" ht="20.25" x14ac:dyDescent="0.3">
      <c r="A3" s="74"/>
      <c r="C3" s="35" t="s">
        <v>322</v>
      </c>
      <c r="D3" s="35"/>
      <c r="E3" s="35"/>
      <c r="F3" s="35"/>
      <c r="G3" s="35"/>
      <c r="H3" s="35"/>
      <c r="I3" s="35"/>
      <c r="O3" s="35"/>
      <c r="P3" s="35"/>
      <c r="Q3" s="35"/>
      <c r="R3" s="35"/>
      <c r="S3" s="35"/>
      <c r="Y3" s="74"/>
    </row>
    <row r="4" spans="1:25" x14ac:dyDescent="0.2">
      <c r="A4" s="74"/>
      <c r="Y4" s="74"/>
    </row>
    <row r="5" spans="1:25" ht="18.75" thickBot="1" x14ac:dyDescent="0.3">
      <c r="A5" s="74"/>
      <c r="D5" s="36" t="s">
        <v>182</v>
      </c>
      <c r="E5" s="36"/>
      <c r="F5" s="36"/>
      <c r="G5" s="36"/>
      <c r="H5" s="36"/>
      <c r="I5" s="36"/>
      <c r="J5" s="36"/>
      <c r="K5" s="36"/>
      <c r="L5" s="36"/>
      <c r="M5" s="36"/>
      <c r="N5" s="36"/>
      <c r="O5" s="36"/>
      <c r="P5" s="36"/>
      <c r="Q5" s="36"/>
      <c r="R5" s="36"/>
      <c r="S5" s="36"/>
      <c r="T5" s="36"/>
      <c r="U5" s="36"/>
      <c r="V5" s="36"/>
      <c r="W5" s="36"/>
      <c r="Y5" s="74"/>
    </row>
    <row r="6" spans="1:25" ht="13.5" thickTop="1" x14ac:dyDescent="0.2">
      <c r="A6" s="74"/>
      <c r="Y6" s="74"/>
    </row>
    <row r="7" spans="1:25" x14ac:dyDescent="0.2">
      <c r="A7" s="74"/>
      <c r="Y7" s="74"/>
    </row>
    <row r="8" spans="1:25" ht="16.5" thickBot="1" x14ac:dyDescent="0.3">
      <c r="A8" s="74"/>
      <c r="E8" s="37" t="s">
        <v>333</v>
      </c>
      <c r="F8" s="37"/>
      <c r="G8" s="37"/>
      <c r="H8" s="37"/>
      <c r="I8" s="37"/>
      <c r="J8" s="37"/>
      <c r="K8" s="37"/>
      <c r="L8" s="37"/>
      <c r="M8" s="37"/>
      <c r="N8" s="37"/>
      <c r="O8" s="37"/>
      <c r="P8" s="37"/>
      <c r="Q8" s="37"/>
      <c r="R8" s="37"/>
      <c r="S8" s="37"/>
      <c r="T8" s="37"/>
      <c r="U8" s="37"/>
      <c r="V8" s="37"/>
      <c r="W8" s="37"/>
      <c r="Y8" s="74"/>
    </row>
    <row r="9" spans="1:25" ht="13.5" thickTop="1" x14ac:dyDescent="0.2">
      <c r="A9" s="74"/>
      <c r="Y9" s="74"/>
    </row>
    <row r="10" spans="1:25" ht="13.5" thickBot="1" x14ac:dyDescent="0.25">
      <c r="A10" s="74"/>
      <c r="T10" s="136" t="s">
        <v>183</v>
      </c>
      <c r="U10" s="136"/>
      <c r="V10" s="136"/>
      <c r="W10" s="136"/>
      <c r="Y10" s="74"/>
    </row>
    <row r="11" spans="1:25" ht="13.5" thickBot="1" x14ac:dyDescent="0.25">
      <c r="A11" s="74"/>
      <c r="J11" s="135" t="s">
        <v>171</v>
      </c>
      <c r="K11" s="135"/>
      <c r="L11" s="135"/>
      <c r="M11" s="135"/>
      <c r="O11" s="136" t="s">
        <v>184</v>
      </c>
      <c r="P11" s="136"/>
      <c r="Q11" s="136"/>
      <c r="R11" s="136"/>
      <c r="T11" s="136" t="s">
        <v>185</v>
      </c>
      <c r="U11" s="136"/>
      <c r="V11" s="136"/>
      <c r="W11" s="136"/>
      <c r="Y11" s="74"/>
    </row>
    <row r="12" spans="1:25" ht="13.5" thickBot="1" x14ac:dyDescent="0.25">
      <c r="A12" s="74"/>
      <c r="F12" s="12" t="s">
        <v>20</v>
      </c>
      <c r="G12" s="12" t="s">
        <v>112</v>
      </c>
      <c r="H12" s="12" t="s">
        <v>173</v>
      </c>
      <c r="J12" s="12" t="s">
        <v>17</v>
      </c>
      <c r="K12" s="12" t="s">
        <v>175</v>
      </c>
      <c r="L12" s="12" t="s">
        <v>176</v>
      </c>
      <c r="M12" s="12" t="s">
        <v>177</v>
      </c>
      <c r="O12" s="12" t="s">
        <v>17</v>
      </c>
      <c r="P12" s="12" t="s">
        <v>175</v>
      </c>
      <c r="Q12" s="12" t="s">
        <v>176</v>
      </c>
      <c r="R12" s="12" t="s">
        <v>177</v>
      </c>
      <c r="T12" s="12" t="s">
        <v>17</v>
      </c>
      <c r="U12" s="12" t="s">
        <v>175</v>
      </c>
      <c r="V12" s="12" t="s">
        <v>176</v>
      </c>
      <c r="W12" s="12" t="s">
        <v>177</v>
      </c>
      <c r="Y12" s="74"/>
    </row>
    <row r="13" spans="1:25" x14ac:dyDescent="0.2">
      <c r="A13" s="74"/>
      <c r="F13" s="75">
        <f>'Calculation - Composite Rates'!F12</f>
        <v>14400</v>
      </c>
      <c r="G13" s="52" t="str">
        <f>'Calculation - Composite Rates'!G12</f>
        <v>SI</v>
      </c>
      <c r="H13" s="76" t="str">
        <f>'Calculation - Composite Rates'!H12</f>
        <v>Core PPO</v>
      </c>
      <c r="I13" s="18"/>
      <c r="J13" s="78">
        <v>33</v>
      </c>
      <c r="K13" s="78">
        <v>29.5</v>
      </c>
      <c r="L13" s="78">
        <v>18</v>
      </c>
      <c r="M13" s="78">
        <v>46</v>
      </c>
      <c r="O13" s="55">
        <f>VLOOKUP($F13,'Calculation - Composite Rates'!$F$12:$S$53,COLUMN()-COLUMN($O13)+11,0)</f>
        <v>827.07</v>
      </c>
      <c r="P13" s="55">
        <f>VLOOKUP($F13,'Calculation - Composite Rates'!$F$12:$S$53,COLUMN()-COLUMN($O13)+11,0)</f>
        <v>1860.91</v>
      </c>
      <c r="Q13" s="55">
        <f>VLOOKUP($F13,'Calculation - Composite Rates'!$F$12:$S$53,COLUMN()-COLUMN($O13)+11,0)</f>
        <v>1447.37</v>
      </c>
      <c r="R13" s="55">
        <f>VLOOKUP($F13,'Calculation - Composite Rates'!$F$12:$S$53,COLUMN()-COLUMN($O13)+11,0)</f>
        <v>2481.21</v>
      </c>
      <c r="S13" s="18"/>
      <c r="T13" s="110">
        <v>164.98</v>
      </c>
      <c r="U13" s="110">
        <v>371.24</v>
      </c>
      <c r="V13" s="110">
        <v>285.31</v>
      </c>
      <c r="W13" s="110">
        <v>502.34</v>
      </c>
      <c r="X13" s="18"/>
      <c r="Y13" s="74"/>
    </row>
    <row r="14" spans="1:25" x14ac:dyDescent="0.2">
      <c r="A14" s="74"/>
      <c r="F14" s="75">
        <f>'Calculation - Composite Rates'!F13</f>
        <v>15400</v>
      </c>
      <c r="G14" s="52" t="str">
        <f>'Calculation - Composite Rates'!G13</f>
        <v>SI</v>
      </c>
      <c r="H14" s="76" t="str">
        <f>'Calculation - Composite Rates'!H13</f>
        <v>Aetna Intl Core PPO</v>
      </c>
      <c r="J14" s="78">
        <v>0</v>
      </c>
      <c r="K14" s="78">
        <v>0</v>
      </c>
      <c r="L14" s="78">
        <v>0</v>
      </c>
      <c r="M14" s="78">
        <v>0</v>
      </c>
      <c r="O14" s="55">
        <f>VLOOKUP($F14,'Calculation - Composite Rates'!$F$12:$S$53,COLUMN()-COLUMN($O14)+11,0)</f>
        <v>827.07</v>
      </c>
      <c r="P14" s="55">
        <f>VLOOKUP($F14,'Calculation - Composite Rates'!$F$12:$S$53,COLUMN()-COLUMN($O14)+11,0)</f>
        <v>1860.91</v>
      </c>
      <c r="Q14" s="55">
        <f>VLOOKUP($F14,'Calculation - Composite Rates'!$F$12:$S$53,COLUMN()-COLUMN($O14)+11,0)</f>
        <v>1447.37</v>
      </c>
      <c r="R14" s="55">
        <f>VLOOKUP($F14,'Calculation - Composite Rates'!$F$12:$S$53,COLUMN()-COLUMN($O14)+11,0)</f>
        <v>2481.21</v>
      </c>
      <c r="T14" s="110">
        <v>164.98</v>
      </c>
      <c r="U14" s="110">
        <v>371.24</v>
      </c>
      <c r="V14" s="110">
        <v>285.31</v>
      </c>
      <c r="W14" s="110">
        <v>502.34</v>
      </c>
      <c r="Y14" s="74"/>
    </row>
    <row r="15" spans="1:25" x14ac:dyDescent="0.2">
      <c r="A15" s="74"/>
      <c r="F15" s="75">
        <f>'Calculation - Composite Rates'!F14</f>
        <v>14410</v>
      </c>
      <c r="G15" s="52" t="str">
        <f>'Calculation - Composite Rates'!G14</f>
        <v>SI</v>
      </c>
      <c r="H15" s="76" t="str">
        <f>'Calculation - Composite Rates'!H14</f>
        <v>Core EPO</v>
      </c>
      <c r="J15" s="78">
        <v>79.5</v>
      </c>
      <c r="K15" s="78">
        <v>93</v>
      </c>
      <c r="L15" s="78">
        <v>53.5</v>
      </c>
      <c r="M15" s="78">
        <v>197.5</v>
      </c>
      <c r="O15" s="55">
        <f>VLOOKUP($F15,'Calculation - Composite Rates'!$F$12:$S$53,COLUMN()-COLUMN($O15)+11,0)</f>
        <v>849.54</v>
      </c>
      <c r="P15" s="55">
        <f>VLOOKUP($F15,'Calculation - Composite Rates'!$F$12:$S$53,COLUMN()-COLUMN($O15)+11,0)</f>
        <v>1911.46</v>
      </c>
      <c r="Q15" s="55">
        <f>VLOOKUP($F15,'Calculation - Composite Rates'!$F$12:$S$53,COLUMN()-COLUMN($O15)+11,0)</f>
        <v>1486.69</v>
      </c>
      <c r="R15" s="55">
        <f>VLOOKUP($F15,'Calculation - Composite Rates'!$F$12:$S$53,COLUMN()-COLUMN($O15)+11,0)</f>
        <v>2548.61</v>
      </c>
      <c r="T15" s="110">
        <v>164.37</v>
      </c>
      <c r="U15" s="110">
        <v>367.44</v>
      </c>
      <c r="V15" s="110">
        <v>290.02999999999997</v>
      </c>
      <c r="W15" s="110">
        <v>498.23</v>
      </c>
      <c r="Y15" s="74"/>
    </row>
    <row r="16" spans="1:25" x14ac:dyDescent="0.2">
      <c r="A16" s="74"/>
      <c r="F16" s="75">
        <f>'Calculation - Composite Rates'!F15</f>
        <v>15510</v>
      </c>
      <c r="G16" s="52" t="str">
        <f>'Calculation - Composite Rates'!G15</f>
        <v>SI</v>
      </c>
      <c r="H16" s="76" t="str">
        <f>'Calculation - Composite Rates'!H15</f>
        <v>Core HDHP</v>
      </c>
      <c r="J16" s="78">
        <v>4</v>
      </c>
      <c r="K16" s="78">
        <v>2.5</v>
      </c>
      <c r="L16" s="78">
        <v>1</v>
      </c>
      <c r="M16" s="78">
        <v>1</v>
      </c>
      <c r="O16" s="55">
        <f>VLOOKUP($F16,'Calculation - Composite Rates'!$F$12:$S$53,COLUMN()-COLUMN($O16)+11,0)</f>
        <v>727.26</v>
      </c>
      <c r="P16" s="55">
        <f>VLOOKUP($F16,'Calculation - Composite Rates'!$F$12:$S$53,COLUMN()-COLUMN($O16)+11,0)</f>
        <v>1636.34</v>
      </c>
      <c r="Q16" s="55">
        <f>VLOOKUP($F16,'Calculation - Composite Rates'!$F$12:$S$53,COLUMN()-COLUMN($O16)+11,0)</f>
        <v>1272.71</v>
      </c>
      <c r="R16" s="55">
        <f>VLOOKUP($F16,'Calculation - Composite Rates'!$F$12:$S$53,COLUMN()-COLUMN($O16)+11,0)</f>
        <v>2181.79</v>
      </c>
      <c r="T16" s="110">
        <v>138.13999999999999</v>
      </c>
      <c r="U16" s="110">
        <v>309.02</v>
      </c>
      <c r="V16" s="110">
        <v>247.23</v>
      </c>
      <c r="W16" s="110">
        <v>418.11</v>
      </c>
      <c r="Y16" s="74"/>
    </row>
    <row r="17" spans="1:25" x14ac:dyDescent="0.2">
      <c r="A17" s="74"/>
      <c r="F17" s="75">
        <f>'Calculation - Composite Rates'!F16</f>
        <v>14360</v>
      </c>
      <c r="G17" s="52" t="str">
        <f>'Calculation - Composite Rates'!G16</f>
        <v>SI</v>
      </c>
      <c r="H17" s="76" t="str">
        <f>'Calculation - Composite Rates'!H16</f>
        <v>Traditional Medical PPO</v>
      </c>
      <c r="J17" s="78">
        <v>189</v>
      </c>
      <c r="K17" s="78">
        <v>156.5</v>
      </c>
      <c r="L17" s="78">
        <v>45</v>
      </c>
      <c r="M17" s="78">
        <v>139.5</v>
      </c>
      <c r="O17" s="55">
        <f>VLOOKUP($F17,'Calculation - Composite Rates'!$F$12:$S$53,COLUMN()-COLUMN($O17)+11,0)</f>
        <v>876.67</v>
      </c>
      <c r="P17" s="55">
        <f>VLOOKUP($F17,'Calculation - Composite Rates'!$F$12:$S$53,COLUMN()-COLUMN($O17)+11,0)</f>
        <v>1972.5</v>
      </c>
      <c r="Q17" s="55">
        <f>VLOOKUP($F17,'Calculation - Composite Rates'!$F$12:$S$53,COLUMN()-COLUMN($O17)+11,0)</f>
        <v>1534.17</v>
      </c>
      <c r="R17" s="55">
        <f>VLOOKUP($F17,'Calculation - Composite Rates'!$F$12:$S$53,COLUMN()-COLUMN($O17)+11,0)</f>
        <v>2630.01</v>
      </c>
      <c r="T17" s="110">
        <v>172.45</v>
      </c>
      <c r="U17" s="110">
        <v>386.37</v>
      </c>
      <c r="V17" s="110">
        <v>305.39</v>
      </c>
      <c r="W17" s="110">
        <v>519.91999999999996</v>
      </c>
      <c r="Y17" s="74"/>
    </row>
    <row r="18" spans="1:25" x14ac:dyDescent="0.2">
      <c r="A18" s="74"/>
      <c r="F18" s="75">
        <f>'Calculation - Composite Rates'!F17</f>
        <v>3590</v>
      </c>
      <c r="G18" s="52" t="str">
        <f>'Calculation - Composite Rates'!G17</f>
        <v>SI</v>
      </c>
      <c r="H18" s="76" t="str">
        <f>'Calculation - Composite Rates'!H17</f>
        <v>Aetna Intl Traditional PPO</v>
      </c>
      <c r="J18" s="78">
        <v>0</v>
      </c>
      <c r="K18" s="78">
        <v>0</v>
      </c>
      <c r="L18" s="78">
        <v>0</v>
      </c>
      <c r="M18" s="78">
        <v>0</v>
      </c>
      <c r="O18" s="55">
        <f>VLOOKUP($F18,'Calculation - Composite Rates'!$F$12:$S$53,COLUMN()-COLUMN($O18)+11,0)</f>
        <v>876.67</v>
      </c>
      <c r="P18" s="55">
        <f>VLOOKUP($F18,'Calculation - Composite Rates'!$F$12:$S$53,COLUMN()-COLUMN($O18)+11,0)</f>
        <v>1972.5</v>
      </c>
      <c r="Q18" s="55">
        <f>VLOOKUP($F18,'Calculation - Composite Rates'!$F$12:$S$53,COLUMN()-COLUMN($O18)+11,0)</f>
        <v>1534.17</v>
      </c>
      <c r="R18" s="55">
        <f>VLOOKUP($F18,'Calculation - Composite Rates'!$F$12:$S$53,COLUMN()-COLUMN($O18)+11,0)</f>
        <v>2630.01</v>
      </c>
      <c r="T18" s="110">
        <v>172.45</v>
      </c>
      <c r="U18" s="110">
        <v>386.37</v>
      </c>
      <c r="V18" s="110">
        <v>305.39</v>
      </c>
      <c r="W18" s="110">
        <v>519.91999999999996</v>
      </c>
      <c r="Y18" s="74"/>
    </row>
    <row r="19" spans="1:25" x14ac:dyDescent="0.2">
      <c r="A19" s="74"/>
      <c r="F19" s="75">
        <f>'Calculation - Composite Rates'!F18</f>
        <v>16030</v>
      </c>
      <c r="G19" s="52" t="str">
        <f>'Calculation - Composite Rates'!G18</f>
        <v>SI</v>
      </c>
      <c r="H19" s="76" t="str">
        <f>'Calculation - Composite Rates'!H18</f>
        <v>United Silver Plus EPO</v>
      </c>
      <c r="J19" s="78">
        <v>550.5</v>
      </c>
      <c r="K19" s="78">
        <v>421.9</v>
      </c>
      <c r="L19" s="78">
        <v>223.9</v>
      </c>
      <c r="M19" s="78">
        <v>702.9</v>
      </c>
      <c r="O19" s="55">
        <f>VLOOKUP($F19,'Calculation - Composite Rates'!$F$12:$S$53,COLUMN()-COLUMN($O19)+11,0)</f>
        <v>781.69</v>
      </c>
      <c r="P19" s="55">
        <f>VLOOKUP($F19,'Calculation - Composite Rates'!$F$12:$S$53,COLUMN()-COLUMN($O19)+11,0)</f>
        <v>1758.8</v>
      </c>
      <c r="Q19" s="55">
        <f>VLOOKUP($F19,'Calculation - Composite Rates'!$F$12:$S$53,COLUMN()-COLUMN($O19)+11,0)</f>
        <v>1367.96</v>
      </c>
      <c r="R19" s="55">
        <f>VLOOKUP($F19,'Calculation - Composite Rates'!$F$12:$S$53,COLUMN()-COLUMN($O19)+11,0)</f>
        <v>2345.0700000000002</v>
      </c>
      <c r="T19" s="110">
        <v>141.21</v>
      </c>
      <c r="U19" s="110">
        <v>315.92</v>
      </c>
      <c r="V19" s="110">
        <v>252.6</v>
      </c>
      <c r="W19" s="110">
        <v>427.31</v>
      </c>
      <c r="Y19" s="74"/>
    </row>
    <row r="20" spans="1:25" x14ac:dyDescent="0.2">
      <c r="A20" s="74"/>
      <c r="F20" s="75">
        <f>'Calculation - Composite Rates'!F19</f>
        <v>16040</v>
      </c>
      <c r="G20" s="52" t="str">
        <f>'Calculation - Composite Rates'!G19</f>
        <v>SI</v>
      </c>
      <c r="H20" s="76" t="str">
        <f>'Calculation - Composite Rates'!H19</f>
        <v>United PPO</v>
      </c>
      <c r="J20" s="78">
        <v>447.69999999999993</v>
      </c>
      <c r="K20" s="78">
        <v>353.05000000000007</v>
      </c>
      <c r="L20" s="78">
        <v>147.85</v>
      </c>
      <c r="M20" s="78">
        <v>505.69999999999993</v>
      </c>
      <c r="O20" s="55">
        <f>VLOOKUP($F20,'Calculation - Composite Rates'!$F$12:$S$53,COLUMN()-COLUMN($O20)+11,0)</f>
        <v>732.59</v>
      </c>
      <c r="P20" s="55">
        <f>VLOOKUP($F20,'Calculation - Composite Rates'!$F$12:$S$53,COLUMN()-COLUMN($O20)+11,0)</f>
        <v>1648.33</v>
      </c>
      <c r="Q20" s="55">
        <f>VLOOKUP($F20,'Calculation - Composite Rates'!$F$12:$S$53,COLUMN()-COLUMN($O20)+11,0)</f>
        <v>1282.03</v>
      </c>
      <c r="R20" s="55">
        <f>VLOOKUP($F20,'Calculation - Composite Rates'!$F$12:$S$53,COLUMN()-COLUMN($O20)+11,0)</f>
        <v>2197.77</v>
      </c>
      <c r="T20" s="110">
        <v>131.88</v>
      </c>
      <c r="U20" s="110">
        <v>294.93</v>
      </c>
      <c r="V20" s="110">
        <v>236.28</v>
      </c>
      <c r="W20" s="110">
        <v>399.33</v>
      </c>
      <c r="Y20" s="74"/>
    </row>
    <row r="21" spans="1:25" x14ac:dyDescent="0.2">
      <c r="A21" s="74"/>
      <c r="F21" s="75">
        <f>'Calculation - Composite Rates'!F20</f>
        <v>16020</v>
      </c>
      <c r="G21" s="52" t="str">
        <f>'Calculation - Composite Rates'!G20</f>
        <v>SI</v>
      </c>
      <c r="H21" s="76" t="str">
        <f>'Calculation - Composite Rates'!H20</f>
        <v>United Savings PPO</v>
      </c>
      <c r="J21" s="78">
        <v>90.300000000000011</v>
      </c>
      <c r="K21" s="78">
        <v>65.55</v>
      </c>
      <c r="L21" s="78">
        <v>29.750000000000004</v>
      </c>
      <c r="M21" s="78">
        <v>121.4</v>
      </c>
      <c r="O21" s="55">
        <f>VLOOKUP($F21,'Calculation - Composite Rates'!$F$12:$S$53,COLUMN()-COLUMN($O21)+11,0)</f>
        <v>666.07</v>
      </c>
      <c r="P21" s="55">
        <f>VLOOKUP($F21,'Calculation - Composite Rates'!$F$12:$S$53,COLUMN()-COLUMN($O21)+11,0)</f>
        <v>1498.66</v>
      </c>
      <c r="Q21" s="55">
        <f>VLOOKUP($F21,'Calculation - Composite Rates'!$F$12:$S$53,COLUMN()-COLUMN($O21)+11,0)</f>
        <v>1165.6199999999999</v>
      </c>
      <c r="R21" s="55">
        <f>VLOOKUP($F21,'Calculation - Composite Rates'!$F$12:$S$53,COLUMN()-COLUMN($O21)+11,0)</f>
        <v>1998.21</v>
      </c>
      <c r="T21" s="110">
        <v>119.24</v>
      </c>
      <c r="U21" s="110">
        <v>266.5</v>
      </c>
      <c r="V21" s="110">
        <v>214.16</v>
      </c>
      <c r="W21" s="110">
        <v>361.41</v>
      </c>
      <c r="Y21" s="74"/>
    </row>
    <row r="22" spans="1:25" x14ac:dyDescent="0.2">
      <c r="A22" s="74"/>
      <c r="F22" s="75">
        <f>'Calculation - Composite Rates'!F21</f>
        <v>16050</v>
      </c>
      <c r="G22" s="52" t="str">
        <f>'Calculation - Composite Rates'!G21</f>
        <v>SI</v>
      </c>
      <c r="H22" s="76" t="str">
        <f>'Calculation - Composite Rates'!H21</f>
        <v>Centivo Platinum Plus EPO</v>
      </c>
      <c r="J22" s="78">
        <v>0</v>
      </c>
      <c r="K22" s="78">
        <v>0</v>
      </c>
      <c r="L22" s="78">
        <v>0</v>
      </c>
      <c r="M22" s="78">
        <v>0</v>
      </c>
      <c r="O22" s="55">
        <f>VLOOKUP($F22,'Calculation - Composite Rates'!$F$12:$S$53,COLUMN()-COLUMN($O22)+11,0)</f>
        <v>781.96</v>
      </c>
      <c r="P22" s="55">
        <f>VLOOKUP($F22,'Calculation - Composite Rates'!$F$12:$S$53,COLUMN()-COLUMN($O22)+11,0)</f>
        <v>1759.41</v>
      </c>
      <c r="Q22" s="55">
        <f>VLOOKUP($F22,'Calculation - Composite Rates'!$F$12:$S$53,COLUMN()-COLUMN($O22)+11,0)</f>
        <v>1368.43</v>
      </c>
      <c r="R22" s="55">
        <f>VLOOKUP($F22,'Calculation - Composite Rates'!$F$12:$S$53,COLUMN()-COLUMN($O22)+11,0)</f>
        <v>2345.88</v>
      </c>
      <c r="T22" s="110">
        <v>149.08000000000001</v>
      </c>
      <c r="U22" s="110">
        <v>333.63</v>
      </c>
      <c r="V22" s="110">
        <v>266.38</v>
      </c>
      <c r="W22" s="110">
        <v>450.93</v>
      </c>
      <c r="Y22" s="74"/>
    </row>
    <row r="23" spans="1:25" x14ac:dyDescent="0.2">
      <c r="A23" s="74"/>
      <c r="F23" s="75">
        <f>'Calculation - Composite Rates'!F22</f>
        <v>3580</v>
      </c>
      <c r="G23" s="52" t="str">
        <f>'Calculation - Composite Rates'!G22</f>
        <v>SI</v>
      </c>
      <c r="H23" s="76" t="str">
        <f>'Calculation - Composite Rates'!H22</f>
        <v>Bronze EPO</v>
      </c>
      <c r="J23" s="78">
        <v>44</v>
      </c>
      <c r="K23" s="78">
        <v>30</v>
      </c>
      <c r="L23" s="78">
        <v>9</v>
      </c>
      <c r="M23" s="78">
        <v>31</v>
      </c>
      <c r="O23" s="55">
        <f>VLOOKUP($F23,'Calculation - Composite Rates'!$F$12:$S$53,COLUMN()-COLUMN($O23)+11,0)</f>
        <v>599.92999999999995</v>
      </c>
      <c r="P23" s="55">
        <f>VLOOKUP($F23,'Calculation - Composite Rates'!$F$12:$S$53,COLUMN()-COLUMN($O23)+11,0)</f>
        <v>1349.84</v>
      </c>
      <c r="Q23" s="55">
        <f>VLOOKUP($F23,'Calculation - Composite Rates'!$F$12:$S$53,COLUMN()-COLUMN($O23)+11,0)</f>
        <v>1049.8800000000001</v>
      </c>
      <c r="R23" s="55">
        <f>VLOOKUP($F23,'Calculation - Composite Rates'!$F$12:$S$53,COLUMN()-COLUMN($O23)+11,0)</f>
        <v>1799.79</v>
      </c>
      <c r="T23" s="110">
        <v>52.68</v>
      </c>
      <c r="U23" s="110">
        <v>116.73</v>
      </c>
      <c r="V23" s="110">
        <v>97.68</v>
      </c>
      <c r="W23" s="110">
        <v>161.72999999999999</v>
      </c>
      <c r="Y23" s="74"/>
    </row>
    <row r="24" spans="1:25" x14ac:dyDescent="0.2">
      <c r="A24" s="74"/>
      <c r="F24" s="75">
        <f>'Calculation - Composite Rates'!F23</f>
        <v>13210</v>
      </c>
      <c r="G24" s="52" t="str">
        <f>'Calculation - Composite Rates'!G23</f>
        <v>SI</v>
      </c>
      <c r="H24" s="76" t="str">
        <f>'Calculation - Composite Rates'!H23</f>
        <v>Anthem CO HMO</v>
      </c>
      <c r="J24" s="78">
        <v>47</v>
      </c>
      <c r="K24" s="78">
        <v>47</v>
      </c>
      <c r="L24" s="78">
        <v>7</v>
      </c>
      <c r="M24" s="78">
        <v>55</v>
      </c>
      <c r="O24" s="55">
        <f>VLOOKUP($F24,'Calculation - Composite Rates'!$F$12:$S$53,COLUMN()-COLUMN($O24)+11,0)</f>
        <v>859.36</v>
      </c>
      <c r="P24" s="55">
        <f>VLOOKUP($F24,'Calculation - Composite Rates'!$F$12:$S$53,COLUMN()-COLUMN($O24)+11,0)</f>
        <v>1933.57</v>
      </c>
      <c r="Q24" s="55">
        <f>VLOOKUP($F24,'Calculation - Composite Rates'!$F$12:$S$53,COLUMN()-COLUMN($O24)+11,0)</f>
        <v>1503.89</v>
      </c>
      <c r="R24" s="55">
        <f>VLOOKUP($F24,'Calculation - Composite Rates'!$F$12:$S$53,COLUMN()-COLUMN($O24)+11,0)</f>
        <v>2578.09</v>
      </c>
      <c r="T24" s="110">
        <v>164.56</v>
      </c>
      <c r="U24" s="110">
        <v>368.46</v>
      </c>
      <c r="V24" s="110">
        <v>293.47000000000003</v>
      </c>
      <c r="W24" s="110">
        <v>497.37</v>
      </c>
      <c r="Y24" s="74"/>
    </row>
    <row r="25" spans="1:25" x14ac:dyDescent="0.2">
      <c r="A25" s="74"/>
      <c r="F25" s="75">
        <f>'Calculation - Composite Rates'!F24</f>
        <v>13200</v>
      </c>
      <c r="G25" s="52" t="str">
        <f>'Calculation - Composite Rates'!G24</f>
        <v>SI</v>
      </c>
      <c r="H25" s="76" t="str">
        <f>'Calculation - Composite Rates'!H24</f>
        <v>BCBS IL HMO</v>
      </c>
      <c r="J25" s="78">
        <v>48</v>
      </c>
      <c r="K25" s="78">
        <v>54</v>
      </c>
      <c r="L25" s="78">
        <v>21</v>
      </c>
      <c r="M25" s="78">
        <v>69</v>
      </c>
      <c r="O25" s="55">
        <f>VLOOKUP($F25,'Calculation - Composite Rates'!$F$12:$S$53,COLUMN()-COLUMN($O25)+11,0)</f>
        <v>772.54</v>
      </c>
      <c r="P25" s="55">
        <f>VLOOKUP($F25,'Calculation - Composite Rates'!$F$12:$S$53,COLUMN()-COLUMN($O25)+11,0)</f>
        <v>1738.22</v>
      </c>
      <c r="Q25" s="55">
        <f>VLOOKUP($F25,'Calculation - Composite Rates'!$F$12:$S$53,COLUMN()-COLUMN($O25)+11,0)</f>
        <v>1351.95</v>
      </c>
      <c r="R25" s="55">
        <f>VLOOKUP($F25,'Calculation - Composite Rates'!$F$12:$S$53,COLUMN()-COLUMN($O25)+11,0)</f>
        <v>2317.63</v>
      </c>
      <c r="T25" s="110">
        <v>147.19999999999999</v>
      </c>
      <c r="U25" s="110">
        <v>329.39</v>
      </c>
      <c r="V25" s="110">
        <v>263.08</v>
      </c>
      <c r="W25" s="110">
        <v>445.28</v>
      </c>
      <c r="Y25" s="74"/>
    </row>
    <row r="26" spans="1:25" x14ac:dyDescent="0.2">
      <c r="A26" s="74"/>
      <c r="F26" s="75">
        <f>'Calculation - Composite Rates'!F25</f>
        <v>16060</v>
      </c>
      <c r="G26" s="52" t="str">
        <f>'Calculation - Composite Rates'!G25</f>
        <v>SI</v>
      </c>
      <c r="H26" s="76" t="str">
        <f>'Calculation - Composite Rates'!H25</f>
        <v>BCBS TX HMO</v>
      </c>
      <c r="J26" s="78">
        <v>0</v>
      </c>
      <c r="K26" s="78">
        <v>0</v>
      </c>
      <c r="L26" s="78">
        <v>0</v>
      </c>
      <c r="M26" s="78">
        <v>0</v>
      </c>
      <c r="O26" s="55">
        <f>VLOOKUP($F26,'Calculation - Composite Rates'!$F$12:$S$53,COLUMN()-COLUMN($O26)+11,0)</f>
        <v>813.77</v>
      </c>
      <c r="P26" s="55">
        <f>VLOOKUP($F26,'Calculation - Composite Rates'!$F$12:$S$53,COLUMN()-COLUMN($O26)+11,0)</f>
        <v>1830.98</v>
      </c>
      <c r="Q26" s="55">
        <f>VLOOKUP($F26,'Calculation - Composite Rates'!$F$12:$S$53,COLUMN()-COLUMN($O26)+11,0)</f>
        <v>1424.1</v>
      </c>
      <c r="R26" s="55">
        <f>VLOOKUP($F26,'Calculation - Composite Rates'!$F$12:$S$53,COLUMN()-COLUMN($O26)+11,0)</f>
        <v>2441.31</v>
      </c>
      <c r="T26" s="110">
        <v>155.44</v>
      </c>
      <c r="U26" s="110">
        <v>347.95</v>
      </c>
      <c r="V26" s="110">
        <v>277.51</v>
      </c>
      <c r="W26" s="110">
        <v>470.01</v>
      </c>
      <c r="Y26" s="74"/>
    </row>
    <row r="27" spans="1:25" x14ac:dyDescent="0.2">
      <c r="A27" s="74"/>
      <c r="F27" s="75">
        <f>'Calculation - Composite Rates'!F26</f>
        <v>3621</v>
      </c>
      <c r="G27" s="52" t="str">
        <f>'Calculation - Composite Rates'!G26</f>
        <v>SI</v>
      </c>
      <c r="H27" s="76" t="str">
        <f>'Calculation - Composite Rates'!H26</f>
        <v>NetCare Guam HMO</v>
      </c>
      <c r="J27" s="78">
        <v>0</v>
      </c>
      <c r="K27" s="78">
        <v>0</v>
      </c>
      <c r="L27" s="78">
        <v>0</v>
      </c>
      <c r="M27" s="78">
        <v>2</v>
      </c>
      <c r="O27" s="55">
        <f>VLOOKUP($F27,'Calculation - Composite Rates'!$F$12:$S$53,COLUMN()-COLUMN($O27)+11,0)</f>
        <v>942.84</v>
      </c>
      <c r="P27" s="55">
        <f>VLOOKUP($F27,'Calculation - Composite Rates'!$F$12:$S$53,COLUMN()-COLUMN($O27)+11,0)</f>
        <v>2121.39</v>
      </c>
      <c r="Q27" s="55">
        <f>VLOOKUP($F27,'Calculation - Composite Rates'!$F$12:$S$53,COLUMN()-COLUMN($O27)+11,0)</f>
        <v>1649.97</v>
      </c>
      <c r="R27" s="55">
        <f>VLOOKUP($F27,'Calculation - Composite Rates'!$F$12:$S$53,COLUMN()-COLUMN($O27)+11,0)</f>
        <v>2828.52</v>
      </c>
      <c r="T27" s="110">
        <v>165.21</v>
      </c>
      <c r="U27" s="110">
        <v>370.09</v>
      </c>
      <c r="V27" s="110">
        <v>294.66000000000003</v>
      </c>
      <c r="W27" s="110">
        <v>499.56</v>
      </c>
      <c r="Y27" s="74"/>
    </row>
    <row r="28" spans="1:25" x14ac:dyDescent="0.2">
      <c r="A28" s="74"/>
      <c r="F28" s="75">
        <f>'Calculation - Composite Rates'!F27</f>
        <v>3541</v>
      </c>
      <c r="G28" s="52" t="str">
        <f>'Calculation - Composite Rates'!G27</f>
        <v>SI</v>
      </c>
      <c r="H28" s="76" t="str">
        <f>'Calculation - Composite Rates'!H27</f>
        <v>NetCare Saipan HMO</v>
      </c>
      <c r="J28" s="78">
        <v>0</v>
      </c>
      <c r="K28" s="78">
        <v>0</v>
      </c>
      <c r="L28" s="78">
        <v>0</v>
      </c>
      <c r="M28" s="78">
        <v>0</v>
      </c>
      <c r="O28" s="55">
        <f>VLOOKUP($F28,'Calculation - Composite Rates'!$F$12:$S$53,COLUMN()-COLUMN($O28)+11,0)</f>
        <v>942.84</v>
      </c>
      <c r="P28" s="55">
        <f>VLOOKUP($F28,'Calculation - Composite Rates'!$F$12:$S$53,COLUMN()-COLUMN($O28)+11,0)</f>
        <v>2121.39</v>
      </c>
      <c r="Q28" s="55">
        <f>VLOOKUP($F28,'Calculation - Composite Rates'!$F$12:$S$53,COLUMN()-COLUMN($O28)+11,0)</f>
        <v>1649.97</v>
      </c>
      <c r="R28" s="55">
        <f>VLOOKUP($F28,'Calculation - Composite Rates'!$F$12:$S$53,COLUMN()-COLUMN($O28)+11,0)</f>
        <v>2828.52</v>
      </c>
      <c r="T28" s="110">
        <v>165.21</v>
      </c>
      <c r="U28" s="110">
        <v>370.09</v>
      </c>
      <c r="V28" s="110">
        <v>294.66000000000003</v>
      </c>
      <c r="W28" s="110">
        <v>499.56</v>
      </c>
      <c r="Y28" s="74"/>
    </row>
    <row r="29" spans="1:25" x14ac:dyDescent="0.2">
      <c r="A29" s="74"/>
      <c r="F29" s="75">
        <f>'Calculation - Composite Rates'!F28</f>
        <v>3611</v>
      </c>
      <c r="G29" s="52" t="str">
        <f>'Calculation - Composite Rates'!G28</f>
        <v>SI</v>
      </c>
      <c r="H29" s="76" t="str">
        <f>'Calculation - Composite Rates'!H28</f>
        <v>NetCare Guam PPO</v>
      </c>
      <c r="J29" s="78">
        <v>0</v>
      </c>
      <c r="K29" s="78">
        <v>2</v>
      </c>
      <c r="L29" s="78">
        <v>0</v>
      </c>
      <c r="M29" s="78">
        <v>3</v>
      </c>
      <c r="O29" s="55">
        <f>VLOOKUP($F29,'Calculation - Composite Rates'!$F$12:$S$53,COLUMN()-COLUMN($O29)+11,0)</f>
        <v>810.05</v>
      </c>
      <c r="P29" s="55">
        <f>VLOOKUP($F29,'Calculation - Composite Rates'!$F$12:$S$53,COLUMN()-COLUMN($O29)+11,0)</f>
        <v>1822.61</v>
      </c>
      <c r="Q29" s="55">
        <f>VLOOKUP($F29,'Calculation - Composite Rates'!$F$12:$S$53,COLUMN()-COLUMN($O29)+11,0)</f>
        <v>1417.58</v>
      </c>
      <c r="R29" s="55">
        <f>VLOOKUP($F29,'Calculation - Composite Rates'!$F$12:$S$53,COLUMN()-COLUMN($O29)+11,0)</f>
        <v>2430.14</v>
      </c>
      <c r="T29" s="110">
        <v>108.56</v>
      </c>
      <c r="U29" s="110">
        <v>242.46</v>
      </c>
      <c r="V29" s="110">
        <v>195.46</v>
      </c>
      <c r="W29" s="110">
        <v>329.36</v>
      </c>
      <c r="Y29" s="74"/>
    </row>
    <row r="30" spans="1:25" x14ac:dyDescent="0.2">
      <c r="A30" s="74"/>
      <c r="F30" s="75">
        <f>'Calculation - Composite Rates'!F29</f>
        <v>3651</v>
      </c>
      <c r="G30" s="52" t="str">
        <f>'Calculation - Composite Rates'!G29</f>
        <v>SI</v>
      </c>
      <c r="H30" s="76" t="str">
        <f>'Calculation - Composite Rates'!H29</f>
        <v>NetCare Islands/Saipan PPO</v>
      </c>
      <c r="J30" s="78">
        <v>0</v>
      </c>
      <c r="K30" s="78">
        <v>0</v>
      </c>
      <c r="L30" s="78">
        <v>0</v>
      </c>
      <c r="M30" s="78">
        <v>0</v>
      </c>
      <c r="O30" s="55">
        <f>VLOOKUP($F30,'Calculation - Composite Rates'!$F$12:$S$53,COLUMN()-COLUMN($O30)+11,0)</f>
        <v>810.05</v>
      </c>
      <c r="P30" s="55">
        <f>VLOOKUP($F30,'Calculation - Composite Rates'!$F$12:$S$53,COLUMN()-COLUMN($O30)+11,0)</f>
        <v>1822.61</v>
      </c>
      <c r="Q30" s="55">
        <f>VLOOKUP($F30,'Calculation - Composite Rates'!$F$12:$S$53,COLUMN()-COLUMN($O30)+11,0)</f>
        <v>1417.58</v>
      </c>
      <c r="R30" s="55">
        <f>VLOOKUP($F30,'Calculation - Composite Rates'!$F$12:$S$53,COLUMN()-COLUMN($O30)+11,0)</f>
        <v>2430.14</v>
      </c>
      <c r="T30" s="110">
        <v>108.56</v>
      </c>
      <c r="U30" s="110">
        <v>242.46</v>
      </c>
      <c r="V30" s="110">
        <v>195.46</v>
      </c>
      <c r="W30" s="110">
        <v>329.36</v>
      </c>
      <c r="Y30" s="74"/>
    </row>
    <row r="31" spans="1:25" x14ac:dyDescent="0.2">
      <c r="A31" s="74"/>
      <c r="F31" s="75">
        <f>'Calculation - Composite Rates'!F30</f>
        <v>3550</v>
      </c>
      <c r="G31" s="52" t="str">
        <f>'Calculation - Composite Rates'!G30</f>
        <v>SI</v>
      </c>
      <c r="H31" s="76" t="str">
        <f>'Calculation - Composite Rates'!H30</f>
        <v>NetCare Guam Health Plan Plus</v>
      </c>
      <c r="J31" s="78">
        <v>11</v>
      </c>
      <c r="K31" s="78">
        <v>21</v>
      </c>
      <c r="L31" s="78">
        <v>11</v>
      </c>
      <c r="M31" s="78">
        <v>46</v>
      </c>
      <c r="O31" s="55">
        <f>VLOOKUP($F31,'Calculation - Composite Rates'!$F$12:$S$53,COLUMN()-COLUMN($O31)+11,0)</f>
        <v>444.06</v>
      </c>
      <c r="P31" s="55">
        <f>VLOOKUP($F31,'Calculation - Composite Rates'!$F$12:$S$53,COLUMN()-COLUMN($O31)+11,0)</f>
        <v>976.93</v>
      </c>
      <c r="Q31" s="55">
        <f>VLOOKUP($F31,'Calculation - Composite Rates'!$F$12:$S$53,COLUMN()-COLUMN($O31)+11,0)</f>
        <v>799.3</v>
      </c>
      <c r="R31" s="55">
        <f>VLOOKUP($F31,'Calculation - Composite Rates'!$F$12:$S$53,COLUMN()-COLUMN($O31)+11,0)</f>
        <v>1332.17</v>
      </c>
      <c r="T31" s="110">
        <v>77.650000000000006</v>
      </c>
      <c r="U31" s="110">
        <v>168.82</v>
      </c>
      <c r="V31" s="110">
        <v>145.59</v>
      </c>
      <c r="W31" s="110">
        <v>237.36</v>
      </c>
      <c r="Y31" s="74"/>
    </row>
    <row r="32" spans="1:25" x14ac:dyDescent="0.2">
      <c r="A32" s="74"/>
      <c r="F32" s="75">
        <f>'Calculation - Composite Rates'!F31</f>
        <v>3551</v>
      </c>
      <c r="G32" s="52" t="str">
        <f>'Calculation - Composite Rates'!G31</f>
        <v>SI</v>
      </c>
      <c r="H32" s="76" t="str">
        <f>'Calculation - Composite Rates'!H31</f>
        <v>Aetna International Indemnity</v>
      </c>
      <c r="J32" s="78">
        <v>1</v>
      </c>
      <c r="K32" s="78">
        <v>0</v>
      </c>
      <c r="L32" s="78">
        <v>0</v>
      </c>
      <c r="M32" s="78">
        <v>0</v>
      </c>
      <c r="O32" s="55">
        <f>VLOOKUP($F32,'Calculation - Composite Rates'!$F$12:$S$53,COLUMN()-COLUMN($O32)+11,0)</f>
        <v>1133.08</v>
      </c>
      <c r="P32" s="55">
        <f>VLOOKUP($F32,'Calculation - Composite Rates'!$F$12:$S$53,COLUMN()-COLUMN($O32)+11,0)</f>
        <v>2549.44</v>
      </c>
      <c r="Q32" s="55">
        <f>VLOOKUP($F32,'Calculation - Composite Rates'!$F$12:$S$53,COLUMN()-COLUMN($O32)+11,0)</f>
        <v>1982.9</v>
      </c>
      <c r="R32" s="55">
        <f>VLOOKUP($F32,'Calculation - Composite Rates'!$F$12:$S$53,COLUMN()-COLUMN($O32)+11,0)</f>
        <v>3399.25</v>
      </c>
      <c r="T32" s="110">
        <v>508.68</v>
      </c>
      <c r="U32" s="110">
        <v>1142.73</v>
      </c>
      <c r="V32" s="110">
        <v>895.67</v>
      </c>
      <c r="W32" s="110">
        <v>1529.72</v>
      </c>
      <c r="Y32" s="74"/>
    </row>
    <row r="33" spans="1:25" x14ac:dyDescent="0.2">
      <c r="A33" s="74"/>
      <c r="F33" s="75">
        <f>'Calculation - Composite Rates'!F33</f>
        <v>13060</v>
      </c>
      <c r="G33" s="52" t="str">
        <f>'Calculation - Composite Rates'!G33</f>
        <v>FI</v>
      </c>
      <c r="H33" s="76" t="str">
        <f>'Calculation - Composite Rates'!H33</f>
        <v>Kaiser Atlanta HMO</v>
      </c>
      <c r="J33" s="78">
        <v>3</v>
      </c>
      <c r="K33" s="78">
        <v>0</v>
      </c>
      <c r="L33" s="78">
        <v>0</v>
      </c>
      <c r="M33" s="78">
        <v>1</v>
      </c>
      <c r="O33" s="55">
        <f>VLOOKUP($F33,'Calculation - Composite Rates'!$F$12:$S$53,COLUMN()-COLUMN($O33)+11,0)</f>
        <v>749.61</v>
      </c>
      <c r="P33" s="55">
        <f>VLOOKUP($F33,'Calculation - Composite Rates'!$F$12:$S$53,COLUMN()-COLUMN($O33)+11,0)</f>
        <v>1686.63</v>
      </c>
      <c r="Q33" s="55">
        <f>VLOOKUP($F33,'Calculation - Composite Rates'!$F$12:$S$53,COLUMN()-COLUMN($O33)+11,0)</f>
        <v>1311.82</v>
      </c>
      <c r="R33" s="55">
        <f>VLOOKUP($F33,'Calculation - Composite Rates'!$F$12:$S$53,COLUMN()-COLUMN($O33)+11,0)</f>
        <v>2248.83</v>
      </c>
      <c r="T33" s="110">
        <v>142.61000000000001</v>
      </c>
      <c r="U33" s="110">
        <v>319.08</v>
      </c>
      <c r="V33" s="110">
        <v>255.05</v>
      </c>
      <c r="W33" s="110">
        <v>431.52</v>
      </c>
      <c r="Y33" s="74"/>
    </row>
    <row r="34" spans="1:25" x14ac:dyDescent="0.2">
      <c r="A34" s="74"/>
      <c r="F34" s="75">
        <f>'Calculation - Composite Rates'!F34</f>
        <v>3504</v>
      </c>
      <c r="G34" s="52" t="str">
        <f>'Calculation - Composite Rates'!G34</f>
        <v>FI</v>
      </c>
      <c r="H34" s="76" t="str">
        <f>'Calculation - Composite Rates'!H34</f>
        <v>Kaiser N CA HMO - Opt A</v>
      </c>
      <c r="J34" s="78">
        <v>11</v>
      </c>
      <c r="K34" s="78">
        <v>3</v>
      </c>
      <c r="L34" s="78">
        <v>6</v>
      </c>
      <c r="M34" s="78">
        <v>7</v>
      </c>
      <c r="O34" s="55">
        <f>VLOOKUP($F34,'Calculation - Composite Rates'!$F$12:$S$53,COLUMN()-COLUMN($O34)+11,0)</f>
        <v>769.8</v>
      </c>
      <c r="P34" s="55">
        <f>VLOOKUP($F34,'Calculation - Composite Rates'!$F$12:$S$53,COLUMN()-COLUMN($O34)+11,0)</f>
        <v>1732.04</v>
      </c>
      <c r="Q34" s="55">
        <f>VLOOKUP($F34,'Calculation - Composite Rates'!$F$12:$S$53,COLUMN()-COLUMN($O34)+11,0)</f>
        <v>1347.15</v>
      </c>
      <c r="R34" s="55">
        <f>VLOOKUP($F34,'Calculation - Composite Rates'!$F$12:$S$53,COLUMN()-COLUMN($O34)+11,0)</f>
        <v>2309.39</v>
      </c>
      <c r="T34" s="110">
        <v>146.65</v>
      </c>
      <c r="U34" s="110">
        <v>328.16</v>
      </c>
      <c r="V34" s="110">
        <v>262.12</v>
      </c>
      <c r="W34" s="110">
        <v>443.63</v>
      </c>
      <c r="Y34" s="74"/>
    </row>
    <row r="35" spans="1:25" x14ac:dyDescent="0.2">
      <c r="A35" s="74"/>
      <c r="F35" s="75">
        <f>'Calculation - Composite Rates'!F35</f>
        <v>3505</v>
      </c>
      <c r="G35" s="52" t="str">
        <f>'Calculation - Composite Rates'!G35</f>
        <v>FI</v>
      </c>
      <c r="H35" s="76" t="str">
        <f>'Calculation - Composite Rates'!H35</f>
        <v>Kaiser N CA HMO - Opt B</v>
      </c>
      <c r="J35" s="78">
        <v>7</v>
      </c>
      <c r="K35" s="78">
        <v>2</v>
      </c>
      <c r="L35" s="78">
        <v>7</v>
      </c>
      <c r="M35" s="78">
        <v>1</v>
      </c>
      <c r="O35" s="55">
        <f>VLOOKUP($F35,'Calculation - Composite Rates'!$F$12:$S$53,COLUMN()-COLUMN($O35)+11,0)</f>
        <v>747.27</v>
      </c>
      <c r="P35" s="55">
        <f>VLOOKUP($F35,'Calculation - Composite Rates'!$F$12:$S$53,COLUMN()-COLUMN($O35)+11,0)</f>
        <v>1681.36</v>
      </c>
      <c r="Q35" s="55">
        <f>VLOOKUP($F35,'Calculation - Composite Rates'!$F$12:$S$53,COLUMN()-COLUMN($O35)+11,0)</f>
        <v>1307.72</v>
      </c>
      <c r="R35" s="55">
        <f>VLOOKUP($F35,'Calculation - Composite Rates'!$F$12:$S$53,COLUMN()-COLUMN($O35)+11,0)</f>
        <v>2241.81</v>
      </c>
      <c r="T35" s="110">
        <v>142.13999999999999</v>
      </c>
      <c r="U35" s="110">
        <v>318.02</v>
      </c>
      <c r="V35" s="110">
        <v>254.23</v>
      </c>
      <c r="W35" s="110">
        <v>430.11</v>
      </c>
      <c r="Y35" s="74"/>
    </row>
    <row r="36" spans="1:25" x14ac:dyDescent="0.2">
      <c r="A36" s="74"/>
      <c r="F36" s="75">
        <f>'Calculation - Composite Rates'!F36</f>
        <v>3544</v>
      </c>
      <c r="G36" s="52" t="str">
        <f>'Calculation - Composite Rates'!G36</f>
        <v>FI</v>
      </c>
      <c r="H36" s="76" t="str">
        <f>'Calculation - Composite Rates'!H36</f>
        <v>Kaiser S CA HMO - Opt A</v>
      </c>
      <c r="J36" s="78">
        <v>50</v>
      </c>
      <c r="K36" s="78">
        <v>45</v>
      </c>
      <c r="L36" s="78">
        <v>16</v>
      </c>
      <c r="M36" s="78">
        <v>50</v>
      </c>
      <c r="O36" s="55">
        <f>VLOOKUP($F36,'Calculation - Composite Rates'!$F$12:$S$53,COLUMN()-COLUMN($O36)+11,0)</f>
        <v>769.8</v>
      </c>
      <c r="P36" s="55">
        <f>VLOOKUP($F36,'Calculation - Composite Rates'!$F$12:$S$53,COLUMN()-COLUMN($O36)+11,0)</f>
        <v>1732.04</v>
      </c>
      <c r="Q36" s="55">
        <f>VLOOKUP($F36,'Calculation - Composite Rates'!$F$12:$S$53,COLUMN()-COLUMN($O36)+11,0)</f>
        <v>1347.15</v>
      </c>
      <c r="R36" s="55">
        <f>VLOOKUP($F36,'Calculation - Composite Rates'!$F$12:$S$53,COLUMN()-COLUMN($O36)+11,0)</f>
        <v>2309.39</v>
      </c>
      <c r="T36" s="110">
        <v>146.65</v>
      </c>
      <c r="U36" s="110">
        <v>328.16</v>
      </c>
      <c r="V36" s="110">
        <v>262.12</v>
      </c>
      <c r="W36" s="110">
        <v>443.63</v>
      </c>
      <c r="Y36" s="74"/>
    </row>
    <row r="37" spans="1:25" x14ac:dyDescent="0.2">
      <c r="A37" s="74"/>
      <c r="F37" s="75">
        <f>'Calculation - Composite Rates'!F37</f>
        <v>3545</v>
      </c>
      <c r="G37" s="52" t="str">
        <f>'Calculation - Composite Rates'!G37</f>
        <v>FI</v>
      </c>
      <c r="H37" s="76" t="str">
        <f>'Calculation - Composite Rates'!H37</f>
        <v>Kaiser S CA HMO - Opt B</v>
      </c>
      <c r="J37" s="78">
        <v>25</v>
      </c>
      <c r="K37" s="78">
        <v>9</v>
      </c>
      <c r="L37" s="78">
        <v>5</v>
      </c>
      <c r="M37" s="78">
        <v>10</v>
      </c>
      <c r="O37" s="55">
        <f>VLOOKUP($F37,'Calculation - Composite Rates'!$F$12:$S$53,COLUMN()-COLUMN($O37)+11,0)</f>
        <v>747.27</v>
      </c>
      <c r="P37" s="55">
        <f>VLOOKUP($F37,'Calculation - Composite Rates'!$F$12:$S$53,COLUMN()-COLUMN($O37)+11,0)</f>
        <v>1681.36</v>
      </c>
      <c r="Q37" s="55">
        <f>VLOOKUP($F37,'Calculation - Composite Rates'!$F$12:$S$53,COLUMN()-COLUMN($O37)+11,0)</f>
        <v>1307.72</v>
      </c>
      <c r="R37" s="55">
        <f>VLOOKUP($F37,'Calculation - Composite Rates'!$F$12:$S$53,COLUMN()-COLUMN($O37)+11,0)</f>
        <v>2241.81</v>
      </c>
      <c r="T37" s="110">
        <v>142.13999999999999</v>
      </c>
      <c r="U37" s="110">
        <v>318.02</v>
      </c>
      <c r="V37" s="110">
        <v>254.23</v>
      </c>
      <c r="W37" s="110">
        <v>430.11</v>
      </c>
      <c r="Y37" s="74"/>
    </row>
    <row r="38" spans="1:25" x14ac:dyDescent="0.2">
      <c r="A38" s="74"/>
      <c r="F38" s="75">
        <f>'Calculation - Composite Rates'!F38</f>
        <v>3554</v>
      </c>
      <c r="G38" s="52" t="str">
        <f>'Calculation - Composite Rates'!G38</f>
        <v>FI</v>
      </c>
      <c r="H38" s="76" t="str">
        <f>'Calculation - Composite Rates'!H38</f>
        <v>Kaiser Denver HMO - Opt A</v>
      </c>
      <c r="J38" s="78">
        <v>54</v>
      </c>
      <c r="K38" s="78">
        <v>53</v>
      </c>
      <c r="L38" s="78">
        <v>11</v>
      </c>
      <c r="M38" s="78">
        <v>36</v>
      </c>
      <c r="O38" s="55">
        <f>VLOOKUP($F38,'Calculation - Composite Rates'!$F$12:$S$53,COLUMN()-COLUMN($O38)+11,0)</f>
        <v>756.73</v>
      </c>
      <c r="P38" s="55">
        <f>VLOOKUP($F38,'Calculation - Composite Rates'!$F$12:$S$53,COLUMN()-COLUMN($O38)+11,0)</f>
        <v>1702.64</v>
      </c>
      <c r="Q38" s="55">
        <f>VLOOKUP($F38,'Calculation - Composite Rates'!$F$12:$S$53,COLUMN()-COLUMN($O38)+11,0)</f>
        <v>1324.27</v>
      </c>
      <c r="R38" s="55">
        <f>VLOOKUP($F38,'Calculation - Composite Rates'!$F$12:$S$53,COLUMN()-COLUMN($O38)+11,0)</f>
        <v>2270.1799999999998</v>
      </c>
      <c r="T38" s="110">
        <v>144.04</v>
      </c>
      <c r="U38" s="110">
        <v>322.27999999999997</v>
      </c>
      <c r="V38" s="110">
        <v>257.54000000000002</v>
      </c>
      <c r="W38" s="110">
        <v>435.79</v>
      </c>
      <c r="Y38" s="74"/>
    </row>
    <row r="39" spans="1:25" x14ac:dyDescent="0.2">
      <c r="A39" s="74"/>
      <c r="F39" s="75">
        <f>'Calculation - Composite Rates'!F39</f>
        <v>3555</v>
      </c>
      <c r="G39" s="52" t="str">
        <f>'Calculation - Composite Rates'!G39</f>
        <v>FI</v>
      </c>
      <c r="H39" s="76" t="str">
        <f>'Calculation - Composite Rates'!H39</f>
        <v>Kaiser Denver HMO - Opt B</v>
      </c>
      <c r="J39" s="78">
        <v>29</v>
      </c>
      <c r="K39" s="78">
        <v>24</v>
      </c>
      <c r="L39" s="78">
        <v>8</v>
      </c>
      <c r="M39" s="78">
        <v>30</v>
      </c>
      <c r="O39" s="55">
        <f>VLOOKUP($F39,'Calculation - Composite Rates'!$F$12:$S$53,COLUMN()-COLUMN($O39)+11,0)</f>
        <v>734.57</v>
      </c>
      <c r="P39" s="55">
        <f>VLOOKUP($F39,'Calculation - Composite Rates'!$F$12:$S$53,COLUMN()-COLUMN($O39)+11,0)</f>
        <v>1652.79</v>
      </c>
      <c r="Q39" s="55">
        <f>VLOOKUP($F39,'Calculation - Composite Rates'!$F$12:$S$53,COLUMN()-COLUMN($O39)+11,0)</f>
        <v>1285.5</v>
      </c>
      <c r="R39" s="55">
        <f>VLOOKUP($F39,'Calculation - Composite Rates'!$F$12:$S$53,COLUMN()-COLUMN($O39)+11,0)</f>
        <v>2203.7199999999998</v>
      </c>
      <c r="T39" s="110">
        <v>139.6</v>
      </c>
      <c r="U39" s="110">
        <v>312.31</v>
      </c>
      <c r="V39" s="110">
        <v>249.79</v>
      </c>
      <c r="W39" s="110">
        <v>422.49</v>
      </c>
      <c r="Y39" s="74"/>
    </row>
    <row r="40" spans="1:25" x14ac:dyDescent="0.2">
      <c r="A40" s="74"/>
      <c r="F40" s="75">
        <f>'Calculation - Composite Rates'!F40</f>
        <v>3595</v>
      </c>
      <c r="G40" s="52" t="str">
        <f>'Calculation - Composite Rates'!G40</f>
        <v>FI</v>
      </c>
      <c r="H40" s="76" t="str">
        <f>'Calculation - Composite Rates'!H40</f>
        <v>Kaiser HI HMO</v>
      </c>
      <c r="J40" s="78">
        <v>5</v>
      </c>
      <c r="K40" s="78">
        <v>5</v>
      </c>
      <c r="L40" s="78">
        <v>1</v>
      </c>
      <c r="M40" s="78">
        <v>0</v>
      </c>
      <c r="O40" s="55">
        <f>VLOOKUP($F40,'Calculation - Composite Rates'!$F$12:$S$53,COLUMN()-COLUMN($O40)+11,0)</f>
        <v>755.05</v>
      </c>
      <c r="P40" s="55">
        <f>VLOOKUP($F40,'Calculation - Composite Rates'!$F$12:$S$53,COLUMN()-COLUMN($O40)+11,0)</f>
        <v>1698.86</v>
      </c>
      <c r="Q40" s="55">
        <f>VLOOKUP($F40,'Calculation - Composite Rates'!$F$12:$S$53,COLUMN()-COLUMN($O40)+11,0)</f>
        <v>1321.33</v>
      </c>
      <c r="R40" s="55">
        <f>VLOOKUP($F40,'Calculation - Composite Rates'!$F$12:$S$53,COLUMN()-COLUMN($O40)+11,0)</f>
        <v>2265.14</v>
      </c>
      <c r="T40" s="110">
        <v>143.69999999999999</v>
      </c>
      <c r="U40" s="110">
        <v>321.52</v>
      </c>
      <c r="V40" s="110">
        <v>256.95999999999998</v>
      </c>
      <c r="W40" s="110">
        <v>434.78</v>
      </c>
      <c r="Y40" s="74"/>
    </row>
    <row r="41" spans="1:25" x14ac:dyDescent="0.2">
      <c r="A41" s="74"/>
      <c r="F41" s="75">
        <f>'Calculation - Composite Rates'!F41</f>
        <v>3594</v>
      </c>
      <c r="G41" s="52" t="str">
        <f>'Calculation - Composite Rates'!G41</f>
        <v>FI</v>
      </c>
      <c r="H41" s="76" t="str">
        <f>'Calculation - Composite Rates'!H41</f>
        <v>Kaiser HI POS</v>
      </c>
      <c r="J41" s="78">
        <v>10</v>
      </c>
      <c r="K41" s="78">
        <v>2</v>
      </c>
      <c r="L41" s="78">
        <v>2</v>
      </c>
      <c r="M41" s="78">
        <v>5</v>
      </c>
      <c r="O41" s="55">
        <f>VLOOKUP($F41,'Calculation - Composite Rates'!$F$12:$S$53,COLUMN()-COLUMN($O41)+11,0)</f>
        <v>783.41</v>
      </c>
      <c r="P41" s="55">
        <f>VLOOKUP($F41,'Calculation - Composite Rates'!$F$12:$S$53,COLUMN()-COLUMN($O41)+11,0)</f>
        <v>1762.67</v>
      </c>
      <c r="Q41" s="55">
        <f>VLOOKUP($F41,'Calculation - Composite Rates'!$F$12:$S$53,COLUMN()-COLUMN($O41)+11,0)</f>
        <v>1370.97</v>
      </c>
      <c r="R41" s="55">
        <f>VLOOKUP($F41,'Calculation - Composite Rates'!$F$12:$S$53,COLUMN()-COLUMN($O41)+11,0)</f>
        <v>2350.23</v>
      </c>
      <c r="T41" s="110">
        <v>149.37</v>
      </c>
      <c r="U41" s="110">
        <v>334.28</v>
      </c>
      <c r="V41" s="110">
        <v>266.88</v>
      </c>
      <c r="W41" s="110">
        <v>451.8</v>
      </c>
      <c r="Y41" s="74"/>
    </row>
    <row r="42" spans="1:25" x14ac:dyDescent="0.2">
      <c r="A42" s="74"/>
      <c r="F42" s="75">
        <f>'Calculation - Composite Rates'!F42</f>
        <v>13040</v>
      </c>
      <c r="G42" s="52" t="str">
        <f>'Calculation - Composite Rates'!G42</f>
        <v>FI</v>
      </c>
      <c r="H42" s="76" t="str">
        <f>'Calculation - Composite Rates'!H42</f>
        <v>Kaiser Mid-Atlantic HMO</v>
      </c>
      <c r="J42" s="78">
        <v>17</v>
      </c>
      <c r="K42" s="78">
        <v>8</v>
      </c>
      <c r="L42" s="78">
        <v>3</v>
      </c>
      <c r="M42" s="78">
        <v>15</v>
      </c>
      <c r="O42" s="55">
        <f>VLOOKUP($F42,'Calculation - Composite Rates'!$F$12:$S$53,COLUMN()-COLUMN($O42)+11,0)</f>
        <v>748.32</v>
      </c>
      <c r="P42" s="55">
        <f>VLOOKUP($F42,'Calculation - Composite Rates'!$F$12:$S$53,COLUMN()-COLUMN($O42)+11,0)</f>
        <v>1683.71</v>
      </c>
      <c r="Q42" s="55">
        <f>VLOOKUP($F42,'Calculation - Composite Rates'!$F$12:$S$53,COLUMN()-COLUMN($O42)+11,0)</f>
        <v>1309.56</v>
      </c>
      <c r="R42" s="55">
        <f>VLOOKUP($F42,'Calculation - Composite Rates'!$F$12:$S$53,COLUMN()-COLUMN($O42)+11,0)</f>
        <v>2244.9499999999998</v>
      </c>
      <c r="T42" s="110">
        <v>142.35</v>
      </c>
      <c r="U42" s="110">
        <v>318.49</v>
      </c>
      <c r="V42" s="110">
        <v>254.6</v>
      </c>
      <c r="W42" s="110">
        <v>430.74</v>
      </c>
      <c r="Y42" s="74"/>
    </row>
    <row r="43" spans="1:25" x14ac:dyDescent="0.2">
      <c r="A43" s="74"/>
      <c r="F43" s="75">
        <f>'Calculation - Composite Rates'!F43</f>
        <v>13030</v>
      </c>
      <c r="G43" s="52" t="str">
        <f>'Calculation - Composite Rates'!G43</f>
        <v>FI</v>
      </c>
      <c r="H43" s="76" t="str">
        <f>'Calculation - Composite Rates'!H43</f>
        <v>Kaiser Northwest HMO</v>
      </c>
      <c r="J43" s="78">
        <v>12</v>
      </c>
      <c r="K43" s="78">
        <v>15</v>
      </c>
      <c r="L43" s="78">
        <v>1</v>
      </c>
      <c r="M43" s="78">
        <v>8</v>
      </c>
      <c r="O43" s="55">
        <f>VLOOKUP($F43,'Calculation - Composite Rates'!$F$12:$S$53,COLUMN()-COLUMN($O43)+11,0)</f>
        <v>752.98</v>
      </c>
      <c r="P43" s="55">
        <f>VLOOKUP($F43,'Calculation - Composite Rates'!$F$12:$S$53,COLUMN()-COLUMN($O43)+11,0)</f>
        <v>1694.21</v>
      </c>
      <c r="Q43" s="55">
        <f>VLOOKUP($F43,'Calculation - Composite Rates'!$F$12:$S$53,COLUMN()-COLUMN($O43)+11,0)</f>
        <v>1317.72</v>
      </c>
      <c r="R43" s="55">
        <f>VLOOKUP($F43,'Calculation - Composite Rates'!$F$12:$S$53,COLUMN()-COLUMN($O43)+11,0)</f>
        <v>2258.9499999999998</v>
      </c>
      <c r="T43" s="110">
        <v>143.29</v>
      </c>
      <c r="U43" s="110">
        <v>320.58999999999997</v>
      </c>
      <c r="V43" s="110">
        <v>256.23</v>
      </c>
      <c r="W43" s="110">
        <v>433.54</v>
      </c>
      <c r="Y43" s="74"/>
    </row>
    <row r="44" spans="1:25" x14ac:dyDescent="0.2">
      <c r="A44" s="74"/>
      <c r="F44" s="75">
        <f>'Calculation - Composite Rates'!F44</f>
        <v>13050</v>
      </c>
      <c r="G44" s="52" t="str">
        <f>'Calculation - Composite Rates'!G44</f>
        <v>FI</v>
      </c>
      <c r="H44" s="76" t="str">
        <f>'Calculation - Composite Rates'!H44</f>
        <v>Kaiser WA HMO</v>
      </c>
      <c r="J44" s="78">
        <v>21</v>
      </c>
      <c r="K44" s="78">
        <v>10</v>
      </c>
      <c r="L44" s="78">
        <v>2</v>
      </c>
      <c r="M44" s="78">
        <v>9</v>
      </c>
      <c r="O44" s="55">
        <f>VLOOKUP($F44,'Calculation - Composite Rates'!$F$12:$S$53,COLUMN()-COLUMN($O44)+11,0)</f>
        <v>752.37</v>
      </c>
      <c r="P44" s="55">
        <f>VLOOKUP($F44,'Calculation - Composite Rates'!$F$12:$S$53,COLUMN()-COLUMN($O44)+11,0)</f>
        <v>1692.84</v>
      </c>
      <c r="Q44" s="55">
        <f>VLOOKUP($F44,'Calculation - Composite Rates'!$F$12:$S$53,COLUMN()-COLUMN($O44)+11,0)</f>
        <v>1316.65</v>
      </c>
      <c r="R44" s="55">
        <f>VLOOKUP($F44,'Calculation - Composite Rates'!$F$12:$S$53,COLUMN()-COLUMN($O44)+11,0)</f>
        <v>2257.12</v>
      </c>
      <c r="T44" s="110">
        <v>143.16</v>
      </c>
      <c r="U44" s="110">
        <v>320.32</v>
      </c>
      <c r="V44" s="110">
        <v>256.02</v>
      </c>
      <c r="W44" s="110">
        <v>433.17</v>
      </c>
      <c r="Y44" s="74"/>
    </row>
    <row r="45" spans="1:25" x14ac:dyDescent="0.2">
      <c r="A45" s="74"/>
      <c r="F45" s="75">
        <f>'Calculation - Composite Rates'!F45</f>
        <v>13071</v>
      </c>
      <c r="G45" s="52" t="str">
        <f>'Calculation - Composite Rates'!G45</f>
        <v>FI</v>
      </c>
      <c r="H45" s="76" t="str">
        <f>'Calculation - Composite Rates'!H45</f>
        <v>Medical Mutual OH HMO</v>
      </c>
      <c r="J45" s="78">
        <v>5</v>
      </c>
      <c r="K45" s="78">
        <v>0</v>
      </c>
      <c r="L45" s="78">
        <v>0</v>
      </c>
      <c r="M45" s="78">
        <v>4</v>
      </c>
      <c r="O45" s="55">
        <f>VLOOKUP($F45,'Calculation - Composite Rates'!$F$12:$S$53,COLUMN()-COLUMN($O45)+11,0)</f>
        <v>904.77</v>
      </c>
      <c r="P45" s="55">
        <f>VLOOKUP($F45,'Calculation - Composite Rates'!$F$12:$S$53,COLUMN()-COLUMN($O45)+11,0)</f>
        <v>2035.73</v>
      </c>
      <c r="Q45" s="55">
        <f>VLOOKUP($F45,'Calculation - Composite Rates'!$F$12:$S$53,COLUMN()-COLUMN($O45)+11,0)</f>
        <v>1583.34</v>
      </c>
      <c r="R45" s="55">
        <f>VLOOKUP($F45,'Calculation - Composite Rates'!$F$12:$S$53,COLUMN()-COLUMN($O45)+11,0)</f>
        <v>2714.3</v>
      </c>
      <c r="T45" s="110">
        <v>169.37</v>
      </c>
      <c r="U45" s="110">
        <v>379.44</v>
      </c>
      <c r="V45" s="110">
        <v>301.94</v>
      </c>
      <c r="W45" s="110">
        <v>512</v>
      </c>
      <c r="Y45" s="74"/>
    </row>
    <row r="46" spans="1:25" x14ac:dyDescent="0.2">
      <c r="A46" s="74"/>
      <c r="F46" s="75">
        <f>'Calculation - Composite Rates'!F46</f>
        <v>9317</v>
      </c>
      <c r="G46" s="52" t="str">
        <f>'Calculation - Composite Rates'!G46</f>
        <v>FI</v>
      </c>
      <c r="H46" s="76" t="str">
        <f>'Calculation - Composite Rates'!H46</f>
        <v>Medical Mutual OH POS</v>
      </c>
      <c r="J46" s="78">
        <v>18</v>
      </c>
      <c r="K46" s="78">
        <v>26</v>
      </c>
      <c r="L46" s="78">
        <v>10</v>
      </c>
      <c r="M46" s="78">
        <v>27</v>
      </c>
      <c r="O46" s="55">
        <f>VLOOKUP($F46,'Calculation - Composite Rates'!$F$12:$S$53,COLUMN()-COLUMN($O46)+11,0)</f>
        <v>942.65</v>
      </c>
      <c r="P46" s="55">
        <f>VLOOKUP($F46,'Calculation - Composite Rates'!$F$12:$S$53,COLUMN()-COLUMN($O46)+11,0)</f>
        <v>2120.9699999999998</v>
      </c>
      <c r="Q46" s="55">
        <f>VLOOKUP($F46,'Calculation - Composite Rates'!$F$12:$S$53,COLUMN()-COLUMN($O46)+11,0)</f>
        <v>1649.64</v>
      </c>
      <c r="R46" s="55">
        <f>VLOOKUP($F46,'Calculation - Composite Rates'!$F$12:$S$53,COLUMN()-COLUMN($O46)+11,0)</f>
        <v>2827.96</v>
      </c>
      <c r="T46" s="110">
        <v>181.22</v>
      </c>
      <c r="U46" s="110">
        <v>405.94</v>
      </c>
      <c r="V46" s="110">
        <v>322.62</v>
      </c>
      <c r="W46" s="110">
        <v>547.34</v>
      </c>
      <c r="Y46" s="74"/>
    </row>
    <row r="47" spans="1:25" x14ac:dyDescent="0.2">
      <c r="A47" s="74"/>
      <c r="F47" s="75">
        <f>'Calculation - Composite Rates'!F47</f>
        <v>3501</v>
      </c>
      <c r="G47" s="52" t="str">
        <f>'Calculation - Composite Rates'!G47</f>
        <v>FI</v>
      </c>
      <c r="H47" s="76" t="str">
        <f>'Calculation - Composite Rates'!H47</f>
        <v>HMSA HI HMO - Opt A</v>
      </c>
      <c r="J47" s="78">
        <v>16</v>
      </c>
      <c r="K47" s="78">
        <v>11</v>
      </c>
      <c r="L47" s="78">
        <v>4</v>
      </c>
      <c r="M47" s="78">
        <v>3</v>
      </c>
      <c r="O47" s="55">
        <f>VLOOKUP($F47,'Calculation - Composite Rates'!$F$12:$S$53,COLUMN()-COLUMN($O47)+11,0)</f>
        <v>922.39</v>
      </c>
      <c r="P47" s="55">
        <f>VLOOKUP($F47,'Calculation - Composite Rates'!$F$12:$S$53,COLUMN()-COLUMN($O47)+11,0)</f>
        <v>2075.38</v>
      </c>
      <c r="Q47" s="55">
        <f>VLOOKUP($F47,'Calculation - Composite Rates'!$F$12:$S$53,COLUMN()-COLUMN($O47)+11,0)</f>
        <v>1614.18</v>
      </c>
      <c r="R47" s="55">
        <f>VLOOKUP($F47,'Calculation - Composite Rates'!$F$12:$S$53,COLUMN()-COLUMN($O47)+11,0)</f>
        <v>2767.17</v>
      </c>
      <c r="T47" s="110">
        <v>177.17</v>
      </c>
      <c r="U47" s="110">
        <v>396.83</v>
      </c>
      <c r="V47" s="110">
        <v>315.52999999999997</v>
      </c>
      <c r="W47" s="110">
        <v>535.17999999999995</v>
      </c>
      <c r="Y47" s="74"/>
    </row>
    <row r="48" spans="1:25" x14ac:dyDescent="0.2">
      <c r="A48" s="74"/>
      <c r="F48" s="75">
        <f>'Calculation - Composite Rates'!F48</f>
        <v>3502</v>
      </c>
      <c r="G48" s="52" t="str">
        <f>'Calculation - Composite Rates'!G48</f>
        <v>FI</v>
      </c>
      <c r="H48" s="76" t="str">
        <f>'Calculation - Composite Rates'!H48</f>
        <v>HMSA HI HMO - Opt B</v>
      </c>
      <c r="J48" s="78">
        <v>12</v>
      </c>
      <c r="K48" s="78">
        <v>14</v>
      </c>
      <c r="L48" s="78">
        <v>2</v>
      </c>
      <c r="M48" s="78">
        <v>11</v>
      </c>
      <c r="O48" s="55">
        <f>VLOOKUP($F48,'Calculation - Composite Rates'!$F$12:$S$53,COLUMN()-COLUMN($O48)+11,0)</f>
        <v>918.51</v>
      </c>
      <c r="P48" s="55">
        <f>VLOOKUP($F48,'Calculation - Composite Rates'!$F$12:$S$53,COLUMN()-COLUMN($O48)+11,0)</f>
        <v>2066.65</v>
      </c>
      <c r="Q48" s="55">
        <f>VLOOKUP($F48,'Calculation - Composite Rates'!$F$12:$S$53,COLUMN()-COLUMN($O48)+11,0)</f>
        <v>1607.39</v>
      </c>
      <c r="R48" s="55">
        <f>VLOOKUP($F48,'Calculation - Composite Rates'!$F$12:$S$53,COLUMN()-COLUMN($O48)+11,0)</f>
        <v>2755.53</v>
      </c>
      <c r="T48" s="110">
        <v>176.39</v>
      </c>
      <c r="U48" s="110">
        <v>395.08</v>
      </c>
      <c r="V48" s="110">
        <v>314.17</v>
      </c>
      <c r="W48" s="110">
        <v>532.86</v>
      </c>
      <c r="Y48" s="74"/>
    </row>
    <row r="49" spans="1:25" x14ac:dyDescent="0.2">
      <c r="A49" s="74"/>
      <c r="F49" s="75">
        <f>'Calculation - Composite Rates'!F49</f>
        <v>3571</v>
      </c>
      <c r="G49" s="52" t="str">
        <f>'Calculation - Composite Rates'!G49</f>
        <v>FI</v>
      </c>
      <c r="H49" s="76" t="str">
        <f>'Calculation - Composite Rates'!H49</f>
        <v>HMSA HI PPP</v>
      </c>
      <c r="J49" s="78">
        <v>15</v>
      </c>
      <c r="K49" s="78">
        <v>3</v>
      </c>
      <c r="L49" s="78">
        <v>5</v>
      </c>
      <c r="M49" s="78">
        <v>8</v>
      </c>
      <c r="O49" s="55">
        <f>VLOOKUP($F49,'Calculation - Composite Rates'!$F$12:$S$53,COLUMN()-COLUMN($O49)+11,0)</f>
        <v>886.1</v>
      </c>
      <c r="P49" s="55">
        <f>VLOOKUP($F49,'Calculation - Composite Rates'!$F$12:$S$53,COLUMN()-COLUMN($O49)+11,0)</f>
        <v>1993.73</v>
      </c>
      <c r="Q49" s="55">
        <f>VLOOKUP($F49,'Calculation - Composite Rates'!$F$12:$S$53,COLUMN()-COLUMN($O49)+11,0)</f>
        <v>1550.68</v>
      </c>
      <c r="R49" s="55">
        <f>VLOOKUP($F49,'Calculation - Composite Rates'!$F$12:$S$53,COLUMN()-COLUMN($O49)+11,0)</f>
        <v>2658.3</v>
      </c>
      <c r="T49" s="110">
        <v>169.91</v>
      </c>
      <c r="U49" s="110">
        <v>380.5</v>
      </c>
      <c r="V49" s="110">
        <v>302.83</v>
      </c>
      <c r="W49" s="110">
        <v>513.41</v>
      </c>
      <c r="Y49" s="74"/>
    </row>
    <row r="50" spans="1:25" x14ac:dyDescent="0.2">
      <c r="A50" s="74"/>
      <c r="F50" s="75">
        <f>'Calculation - Composite Rates'!F50</f>
        <v>3560</v>
      </c>
      <c r="G50" s="52" t="str">
        <f>'Calculation - Composite Rates'!G50</f>
        <v>FI</v>
      </c>
      <c r="H50" s="76" t="str">
        <f>'Calculation - Composite Rates'!H50</f>
        <v>Triple-S</v>
      </c>
      <c r="J50" s="78">
        <v>0</v>
      </c>
      <c r="K50" s="78">
        <v>0</v>
      </c>
      <c r="L50" s="78">
        <v>1</v>
      </c>
      <c r="M50" s="78">
        <v>0</v>
      </c>
      <c r="O50" s="55">
        <f>VLOOKUP($F50,'Calculation - Composite Rates'!$F$12:$S$53,COLUMN()-COLUMN($O50)+11,0)</f>
        <v>902.69</v>
      </c>
      <c r="P50" s="55">
        <f>VLOOKUP($F50,'Calculation - Composite Rates'!$F$12:$S$53,COLUMN()-COLUMN($O50)+11,0)</f>
        <v>2031.05</v>
      </c>
      <c r="Q50" s="55">
        <f>VLOOKUP($F50,'Calculation - Composite Rates'!$F$12:$S$53,COLUMN()-COLUMN($O50)+11,0)</f>
        <v>1579.71</v>
      </c>
      <c r="R50" s="55">
        <f>VLOOKUP($F50,'Calculation - Composite Rates'!$F$12:$S$53,COLUMN()-COLUMN($O50)+11,0)</f>
        <v>2708.07</v>
      </c>
      <c r="T50" s="110">
        <v>195.95</v>
      </c>
      <c r="U50" s="110">
        <v>439.07</v>
      </c>
      <c r="V50" s="110">
        <v>348.39</v>
      </c>
      <c r="W50" s="110">
        <v>591.52</v>
      </c>
      <c r="Y50" s="74"/>
    </row>
    <row r="51" spans="1:25" x14ac:dyDescent="0.2">
      <c r="A51" s="74"/>
      <c r="F51" s="75">
        <f>'Calculation - Composite Rates'!F52</f>
        <v>3521</v>
      </c>
      <c r="G51" s="52" t="str">
        <f>'Calculation - Composite Rates'!G52</f>
        <v>FI*</v>
      </c>
      <c r="H51" s="76" t="str">
        <f>'Calculation - Composite Rates'!H52</f>
        <v>TRICARE Supplement Plan</v>
      </c>
      <c r="J51" s="78">
        <v>2</v>
      </c>
      <c r="K51" s="78">
        <v>2</v>
      </c>
      <c r="L51" s="78">
        <v>0</v>
      </c>
      <c r="M51" s="78">
        <v>1</v>
      </c>
      <c r="O51" s="55">
        <f>VLOOKUP($F51,'Calculation - Composite Rates'!$F$12:$S$53,COLUMN()-COLUMN($O51)+11,0)</f>
        <v>67.5</v>
      </c>
      <c r="P51" s="55">
        <f>VLOOKUP($F51,'Calculation - Composite Rates'!$F$12:$S$53,COLUMN()-COLUMN($O51)+11,0)</f>
        <v>132.5</v>
      </c>
      <c r="Q51" s="55">
        <f>VLOOKUP($F51,'Calculation - Composite Rates'!$F$12:$S$53,COLUMN()-COLUMN($O51)+11,0)</f>
        <v>132.5</v>
      </c>
      <c r="R51" s="55">
        <f>VLOOKUP($F51,'Calculation - Composite Rates'!$F$12:$S$53,COLUMN()-COLUMN($O51)+11,0)</f>
        <v>178.5</v>
      </c>
      <c r="T51" s="110">
        <v>67.5</v>
      </c>
      <c r="U51" s="110">
        <v>132.5</v>
      </c>
      <c r="V51" s="110">
        <v>132.5</v>
      </c>
      <c r="W51" s="110">
        <v>178.5</v>
      </c>
      <c r="Y51" s="74"/>
    </row>
    <row r="52" spans="1:25" x14ac:dyDescent="0.2">
      <c r="A52" s="74"/>
      <c r="F52" s="75" t="str">
        <f>'Calculation - Composite Rates'!F53</f>
        <v>3521WAS</v>
      </c>
      <c r="G52" s="52" t="str">
        <f>'Calculation - Composite Rates'!G53</f>
        <v>FI*</v>
      </c>
      <c r="H52" s="76" t="str">
        <f>'Calculation - Composite Rates'!H53</f>
        <v>TRICARE Supplement Plan</v>
      </c>
      <c r="J52" s="78">
        <v>0</v>
      </c>
      <c r="K52" s="78">
        <v>0</v>
      </c>
      <c r="L52" s="78">
        <v>0</v>
      </c>
      <c r="M52" s="78">
        <v>0</v>
      </c>
      <c r="O52" s="55">
        <f>VLOOKUP($F52,'Calculation - Composite Rates'!$F$12:$S$53,COLUMN()-COLUMN($O52)+11,0)</f>
        <v>67.5</v>
      </c>
      <c r="P52" s="55">
        <f>VLOOKUP($F52,'Calculation - Composite Rates'!$F$12:$S$53,COLUMN()-COLUMN($O52)+11,0)</f>
        <v>132.5</v>
      </c>
      <c r="Q52" s="55">
        <f>VLOOKUP($F52,'Calculation - Composite Rates'!$F$12:$S$53,COLUMN()-COLUMN($O52)+11,0)</f>
        <v>132.5</v>
      </c>
      <c r="R52" s="55">
        <f>VLOOKUP($F52,'Calculation - Composite Rates'!$F$12:$S$53,COLUMN()-COLUMN($O52)+11,0)</f>
        <v>178.5</v>
      </c>
      <c r="T52" s="110">
        <v>67.5</v>
      </c>
      <c r="U52" s="110">
        <v>132.5</v>
      </c>
      <c r="V52" s="110">
        <v>132.5</v>
      </c>
      <c r="W52" s="110">
        <v>178.5</v>
      </c>
      <c r="Y52" s="74"/>
    </row>
    <row r="53" spans="1:25" ht="13.5" customHeight="1" thickBot="1" x14ac:dyDescent="0.25">
      <c r="A53" s="74"/>
      <c r="F53" s="75"/>
      <c r="G53" s="52"/>
      <c r="H53" s="79" t="s">
        <v>0</v>
      </c>
      <c r="I53" s="52"/>
      <c r="J53" s="71">
        <f>SUM(J13:J52)</f>
        <v>1856.9999999999998</v>
      </c>
      <c r="K53" s="71">
        <f>SUM(K13:K52)</f>
        <v>1508</v>
      </c>
      <c r="L53" s="71">
        <f>SUM(L13:L52)</f>
        <v>651</v>
      </c>
      <c r="M53" s="71">
        <f>SUM(M13:M52)</f>
        <v>2146</v>
      </c>
      <c r="Y53" s="74"/>
    </row>
    <row r="54" spans="1:25" ht="14.25" customHeight="1" thickTop="1" thickBot="1" x14ac:dyDescent="0.25">
      <c r="A54" s="74"/>
      <c r="F54" s="75"/>
      <c r="G54" s="52"/>
      <c r="H54" s="79" t="s">
        <v>190</v>
      </c>
      <c r="I54" s="52"/>
      <c r="J54" s="71">
        <f>J53-(SUMIF($G$13:$G$52,"FI*",J$13:J$52)-SUMIF($G$13:$G$52,"FI",J$13:J$52))</f>
        <v>1854.9999999999998</v>
      </c>
      <c r="K54" s="71">
        <f>K53-(SUMIF($G$13:$G$52,"FI*",K$13:K$52)-SUMIF($G$13:$G$52,"FI",K$13:K$52))</f>
        <v>1506</v>
      </c>
      <c r="L54" s="71">
        <f>L53-(SUMIF($G$13:$G$52,"FI*",L$13:L$52)-SUMIF($G$13:$G$52,"FI",L$13:L$52))</f>
        <v>651</v>
      </c>
      <c r="M54" s="71">
        <f>M53-(SUMIF($G$13:$G$52,"FI*",M$13:M$52)-SUMIF($G$13:$G$52,"FI",M$13:M$52))</f>
        <v>2145</v>
      </c>
      <c r="Y54" s="74"/>
    </row>
    <row r="55" spans="1:25" ht="13.5" thickTop="1" x14ac:dyDescent="0.2">
      <c r="A55" s="74"/>
      <c r="F55" s="75"/>
      <c r="G55" s="52"/>
      <c r="H55" s="77"/>
      <c r="Y55" s="74"/>
    </row>
    <row r="56" spans="1:25" x14ac:dyDescent="0.2">
      <c r="A56" s="74"/>
      <c r="J56" s="130" t="s">
        <v>187</v>
      </c>
      <c r="K56" s="131"/>
      <c r="L56" s="131"/>
      <c r="M56" s="132"/>
      <c r="O56" s="146" t="s">
        <v>188</v>
      </c>
      <c r="P56" s="146"/>
      <c r="Q56" s="146"/>
      <c r="R56" s="146"/>
      <c r="T56" s="146" t="s">
        <v>189</v>
      </c>
      <c r="U56" s="146"/>
      <c r="V56" s="146"/>
      <c r="W56" s="146"/>
      <c r="Y56" s="74"/>
    </row>
    <row r="57" spans="1:25" x14ac:dyDescent="0.2">
      <c r="A57" s="74"/>
      <c r="Y57" s="74"/>
    </row>
    <row r="58" spans="1:25" x14ac:dyDescent="0.2">
      <c r="A58" s="74"/>
      <c r="B58" s="74"/>
      <c r="C58" s="74"/>
      <c r="D58" s="74"/>
      <c r="E58" s="74"/>
      <c r="F58" s="74"/>
      <c r="G58" s="74"/>
      <c r="H58" s="74"/>
      <c r="I58" s="74"/>
      <c r="J58" s="74"/>
      <c r="K58" s="74"/>
      <c r="L58" s="74"/>
      <c r="M58" s="74"/>
      <c r="N58" s="74"/>
      <c r="O58" s="74"/>
      <c r="P58" s="74"/>
      <c r="Q58" s="74"/>
      <c r="R58" s="74"/>
      <c r="S58" s="74"/>
      <c r="T58" s="74"/>
      <c r="U58" s="74"/>
      <c r="V58" s="74"/>
      <c r="W58" s="74"/>
      <c r="X58" s="74"/>
      <c r="Y58" s="74"/>
    </row>
  </sheetData>
  <mergeCells count="7">
    <mergeCell ref="T10:W10"/>
    <mergeCell ref="J11:M11"/>
    <mergeCell ref="O11:R11"/>
    <mergeCell ref="T11:W11"/>
    <mergeCell ref="J56:M56"/>
    <mergeCell ref="O56:R56"/>
    <mergeCell ref="T56:W5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Y58"/>
  <sheetViews>
    <sheetView showGridLines="0" workbookViewId="0"/>
  </sheetViews>
  <sheetFormatPr defaultColWidth="0" defaultRowHeight="12.75" zeroHeight="1" x14ac:dyDescent="0.2"/>
  <cols>
    <col min="1" max="1" width="2.83203125" customWidth="1"/>
    <col min="2" max="5" width="1.83203125" customWidth="1"/>
    <col min="6" max="7" width="9.83203125" customWidth="1"/>
    <col min="8" max="8" width="37.83203125" customWidth="1"/>
    <col min="9" max="9" width="1.83203125" customWidth="1"/>
    <col min="10" max="13" width="9.33203125" customWidth="1"/>
    <col min="14" max="14" width="1.83203125" customWidth="1"/>
    <col min="15" max="18" width="9.33203125" customWidth="1"/>
    <col min="19" max="19" width="1.83203125" customWidth="1"/>
    <col min="20" max="23" width="9.33203125" customWidth="1"/>
    <col min="24" max="24" width="1.83203125" customWidth="1"/>
    <col min="25" max="25" width="2.83203125" customWidth="1"/>
    <col min="26" max="16384" width="9.33203125" hidden="1"/>
  </cols>
  <sheetData>
    <row r="1" spans="1:25" x14ac:dyDescent="0.2">
      <c r="A1" s="74"/>
      <c r="B1" s="74"/>
      <c r="C1" s="74"/>
      <c r="D1" s="74"/>
      <c r="E1" s="74"/>
      <c r="F1" s="74"/>
      <c r="G1" s="74"/>
      <c r="H1" s="74"/>
      <c r="I1" s="74"/>
      <c r="J1" s="74"/>
      <c r="K1" s="74"/>
      <c r="L1" s="74"/>
      <c r="M1" s="74"/>
      <c r="N1" s="74"/>
      <c r="O1" s="74"/>
      <c r="P1" s="74"/>
      <c r="Q1" s="74"/>
      <c r="R1" s="74"/>
      <c r="S1" s="74"/>
      <c r="T1" s="74"/>
      <c r="U1" s="74"/>
      <c r="V1" s="74"/>
      <c r="W1" s="74"/>
      <c r="X1" s="74"/>
      <c r="Y1" s="74"/>
    </row>
    <row r="2" spans="1:25" x14ac:dyDescent="0.2">
      <c r="A2" s="74"/>
      <c r="Y2" s="74"/>
    </row>
    <row r="3" spans="1:25" ht="20.25" x14ac:dyDescent="0.3">
      <c r="A3" s="74"/>
      <c r="C3" s="35" t="s">
        <v>322</v>
      </c>
      <c r="D3" s="35"/>
      <c r="E3" s="35"/>
      <c r="F3" s="35"/>
      <c r="G3" s="35"/>
      <c r="H3" s="35"/>
      <c r="I3" s="35"/>
      <c r="O3" s="35"/>
      <c r="P3" s="35"/>
      <c r="Q3" s="35"/>
      <c r="R3" s="35"/>
      <c r="S3" s="35"/>
      <c r="Y3" s="74"/>
    </row>
    <row r="4" spans="1:25" x14ac:dyDescent="0.2">
      <c r="A4" s="74"/>
      <c r="Y4" s="74"/>
    </row>
    <row r="5" spans="1:25" ht="18.75" thickBot="1" x14ac:dyDescent="0.3">
      <c r="A5" s="74"/>
      <c r="D5" s="36" t="s">
        <v>182</v>
      </c>
      <c r="E5" s="36"/>
      <c r="F5" s="36"/>
      <c r="G5" s="36"/>
      <c r="H5" s="36"/>
      <c r="I5" s="36"/>
      <c r="J5" s="36"/>
      <c r="K5" s="36"/>
      <c r="L5" s="36"/>
      <c r="M5" s="36"/>
      <c r="N5" s="36"/>
      <c r="O5" s="36"/>
      <c r="P5" s="36"/>
      <c r="Q5" s="36"/>
      <c r="R5" s="36"/>
      <c r="S5" s="36"/>
      <c r="T5" s="36"/>
      <c r="U5" s="36"/>
      <c r="V5" s="36"/>
      <c r="W5" s="36"/>
      <c r="Y5" s="74"/>
    </row>
    <row r="6" spans="1:25" ht="13.5" thickTop="1" x14ac:dyDescent="0.2">
      <c r="A6" s="74"/>
      <c r="Y6" s="74"/>
    </row>
    <row r="7" spans="1:25" x14ac:dyDescent="0.2">
      <c r="A7" s="74"/>
      <c r="Y7" s="74"/>
    </row>
    <row r="8" spans="1:25" ht="16.5" thickBot="1" x14ac:dyDescent="0.3">
      <c r="A8" s="74"/>
      <c r="E8" s="37" t="s">
        <v>334</v>
      </c>
      <c r="F8" s="37"/>
      <c r="G8" s="37"/>
      <c r="H8" s="37"/>
      <c r="I8" s="37"/>
      <c r="J8" s="37"/>
      <c r="K8" s="37"/>
      <c r="L8" s="37"/>
      <c r="M8" s="37"/>
      <c r="N8" s="37"/>
      <c r="O8" s="37"/>
      <c r="P8" s="37"/>
      <c r="Q8" s="37"/>
      <c r="R8" s="37"/>
      <c r="S8" s="37"/>
      <c r="T8" s="37"/>
      <c r="U8" s="37"/>
      <c r="V8" s="37"/>
      <c r="W8" s="37"/>
      <c r="Y8" s="74"/>
    </row>
    <row r="9" spans="1:25" ht="13.5" thickTop="1" x14ac:dyDescent="0.2">
      <c r="A9" s="74"/>
      <c r="Y9" s="74"/>
    </row>
    <row r="10" spans="1:25" ht="13.5" thickBot="1" x14ac:dyDescent="0.25">
      <c r="A10" s="74"/>
      <c r="T10" s="136" t="s">
        <v>183</v>
      </c>
      <c r="U10" s="136"/>
      <c r="V10" s="136"/>
      <c r="W10" s="136"/>
      <c r="Y10" s="74"/>
    </row>
    <row r="11" spans="1:25" ht="13.5" thickBot="1" x14ac:dyDescent="0.25">
      <c r="A11" s="74"/>
      <c r="J11" s="135" t="s">
        <v>171</v>
      </c>
      <c r="K11" s="135"/>
      <c r="L11" s="135"/>
      <c r="M11" s="135"/>
      <c r="O11" s="136" t="s">
        <v>184</v>
      </c>
      <c r="P11" s="136"/>
      <c r="Q11" s="136"/>
      <c r="R11" s="136"/>
      <c r="T11" s="136" t="s">
        <v>185</v>
      </c>
      <c r="U11" s="136"/>
      <c r="V11" s="136"/>
      <c r="W11" s="136"/>
      <c r="Y11" s="74"/>
    </row>
    <row r="12" spans="1:25" ht="13.5" thickBot="1" x14ac:dyDescent="0.25">
      <c r="A12" s="74"/>
      <c r="F12" s="112" t="s">
        <v>20</v>
      </c>
      <c r="G12" s="112" t="s">
        <v>112</v>
      </c>
      <c r="H12" s="112" t="s">
        <v>173</v>
      </c>
      <c r="J12" s="112" t="s">
        <v>17</v>
      </c>
      <c r="K12" s="112" t="s">
        <v>175</v>
      </c>
      <c r="L12" s="112" t="s">
        <v>176</v>
      </c>
      <c r="M12" s="112" t="s">
        <v>177</v>
      </c>
      <c r="O12" s="112" t="s">
        <v>17</v>
      </c>
      <c r="P12" s="112" t="s">
        <v>175</v>
      </c>
      <c r="Q12" s="112" t="s">
        <v>176</v>
      </c>
      <c r="R12" s="112" t="s">
        <v>177</v>
      </c>
      <c r="T12" s="112" t="s">
        <v>17</v>
      </c>
      <c r="U12" s="112" t="s">
        <v>175</v>
      </c>
      <c r="V12" s="112" t="s">
        <v>176</v>
      </c>
      <c r="W12" s="112" t="s">
        <v>177</v>
      </c>
      <c r="Y12" s="74"/>
    </row>
    <row r="13" spans="1:25" x14ac:dyDescent="0.2">
      <c r="A13" s="74"/>
      <c r="F13" s="75">
        <f>'Calculation - Composite Rates'!F12</f>
        <v>14400</v>
      </c>
      <c r="G13" s="52" t="str">
        <f>'Calculation - Composite Rates'!G12</f>
        <v>SI</v>
      </c>
      <c r="H13" s="76" t="str">
        <f>'Calculation - Composite Rates'!H12</f>
        <v>Core PPO</v>
      </c>
      <c r="I13" s="18"/>
      <c r="J13" s="78">
        <v>3.5</v>
      </c>
      <c r="K13" s="78">
        <v>3.5</v>
      </c>
      <c r="L13" s="78">
        <v>0.5</v>
      </c>
      <c r="M13" s="78">
        <v>7</v>
      </c>
      <c r="O13" s="110">
        <v>831.51873308470965</v>
      </c>
      <c r="P13" s="110">
        <v>1870.9196494405967</v>
      </c>
      <c r="Q13" s="110">
        <v>1455.1552828982417</v>
      </c>
      <c r="R13" s="110">
        <v>2494.5561992541288</v>
      </c>
      <c r="S13" s="10"/>
      <c r="T13" s="110">
        <v>93.28</v>
      </c>
      <c r="U13" s="110">
        <v>208.09</v>
      </c>
      <c r="V13" s="110">
        <v>168.73</v>
      </c>
      <c r="W13" s="110">
        <v>283.52999999999997</v>
      </c>
      <c r="X13" s="18"/>
      <c r="Y13" s="74"/>
    </row>
    <row r="14" spans="1:25" x14ac:dyDescent="0.2">
      <c r="A14" s="74"/>
      <c r="F14" s="75">
        <f>'Calculation - Composite Rates'!F13</f>
        <v>15400</v>
      </c>
      <c r="G14" s="52" t="str">
        <f>'Calculation - Composite Rates'!G13</f>
        <v>SI</v>
      </c>
      <c r="H14" s="76" t="str">
        <f>'Calculation - Composite Rates'!H13</f>
        <v>Aetna Intl Core PPO</v>
      </c>
      <c r="J14" s="78">
        <v>0</v>
      </c>
      <c r="K14" s="78">
        <v>0</v>
      </c>
      <c r="L14" s="78">
        <v>0</v>
      </c>
      <c r="M14" s="78">
        <v>0</v>
      </c>
      <c r="O14" s="110">
        <v>831.51873308470965</v>
      </c>
      <c r="P14" s="110">
        <v>1870.9196494405967</v>
      </c>
      <c r="Q14" s="110">
        <v>1455.1552828982417</v>
      </c>
      <c r="R14" s="110">
        <v>2494.5561992541288</v>
      </c>
      <c r="S14" s="6"/>
      <c r="T14" s="110">
        <v>93.28</v>
      </c>
      <c r="U14" s="110">
        <v>208.09</v>
      </c>
      <c r="V14" s="110">
        <v>168.73</v>
      </c>
      <c r="W14" s="110">
        <v>283.52999999999997</v>
      </c>
      <c r="Y14" s="74"/>
    </row>
    <row r="15" spans="1:25" x14ac:dyDescent="0.2">
      <c r="A15" s="74"/>
      <c r="F15" s="75">
        <f>'Calculation - Composite Rates'!F14</f>
        <v>14410</v>
      </c>
      <c r="G15" s="52" t="str">
        <f>'Calculation - Composite Rates'!G14</f>
        <v>SI</v>
      </c>
      <c r="H15" s="76" t="str">
        <f>'Calculation - Composite Rates'!H14</f>
        <v>Core EPO</v>
      </c>
      <c r="J15" s="78">
        <v>3</v>
      </c>
      <c r="K15" s="78">
        <v>3</v>
      </c>
      <c r="L15" s="78">
        <v>0</v>
      </c>
      <c r="M15" s="78">
        <v>9.5</v>
      </c>
      <c r="O15" s="110">
        <v>853.98873308470957</v>
      </c>
      <c r="P15" s="110">
        <v>1921.4696494405966</v>
      </c>
      <c r="Q15" s="110">
        <v>1494.4752828982419</v>
      </c>
      <c r="R15" s="110">
        <v>2561.9561992541289</v>
      </c>
      <c r="S15" s="6"/>
      <c r="T15" s="110">
        <v>115.75</v>
      </c>
      <c r="U15" s="110">
        <v>258.64</v>
      </c>
      <c r="V15" s="110">
        <v>208.05</v>
      </c>
      <c r="W15" s="110">
        <v>350.93</v>
      </c>
      <c r="Y15" s="74"/>
    </row>
    <row r="16" spans="1:25" x14ac:dyDescent="0.2">
      <c r="A16" s="74"/>
      <c r="F16" s="75">
        <f>'Calculation - Composite Rates'!F15</f>
        <v>15510</v>
      </c>
      <c r="G16" s="52" t="str">
        <f>'Calculation - Composite Rates'!G15</f>
        <v>SI</v>
      </c>
      <c r="H16" s="76" t="str">
        <f>'Calculation - Composite Rates'!H15</f>
        <v>Core HDHP</v>
      </c>
      <c r="J16" s="78">
        <v>0</v>
      </c>
      <c r="K16" s="78">
        <v>0</v>
      </c>
      <c r="L16" s="78">
        <v>0</v>
      </c>
      <c r="M16" s="78">
        <v>0</v>
      </c>
      <c r="O16" s="110">
        <v>731.70873308470959</v>
      </c>
      <c r="P16" s="110">
        <v>1646.3496494405965</v>
      </c>
      <c r="Q16" s="110">
        <v>1280.4952828982418</v>
      </c>
      <c r="R16" s="110">
        <v>2195.1361992541288</v>
      </c>
      <c r="S16" s="6"/>
      <c r="T16" s="110">
        <v>0</v>
      </c>
      <c r="U16" s="110">
        <v>0</v>
      </c>
      <c r="V16" s="110">
        <v>0</v>
      </c>
      <c r="W16" s="110">
        <v>0</v>
      </c>
      <c r="Y16" s="74"/>
    </row>
    <row r="17" spans="1:25" x14ac:dyDescent="0.2">
      <c r="A17" s="74"/>
      <c r="F17" s="75">
        <f>'Calculation - Composite Rates'!F16</f>
        <v>14360</v>
      </c>
      <c r="G17" s="52" t="str">
        <f>'Calculation - Composite Rates'!G16</f>
        <v>SI</v>
      </c>
      <c r="H17" s="76" t="str">
        <f>'Calculation - Composite Rates'!H16</f>
        <v>Traditional Medical PPO</v>
      </c>
      <c r="J17" s="78">
        <v>60</v>
      </c>
      <c r="K17" s="78">
        <v>37</v>
      </c>
      <c r="L17" s="78">
        <v>6</v>
      </c>
      <c r="M17" s="78">
        <v>22.5</v>
      </c>
      <c r="O17" s="110">
        <v>881.11873308470956</v>
      </c>
      <c r="P17" s="110">
        <v>1982.5096494405966</v>
      </c>
      <c r="Q17" s="110">
        <v>1541.9552828982419</v>
      </c>
      <c r="R17" s="110">
        <v>2643.356199254129</v>
      </c>
      <c r="S17" s="6"/>
      <c r="T17" s="110">
        <v>142.88</v>
      </c>
      <c r="U17" s="110">
        <v>319.68</v>
      </c>
      <c r="V17" s="110">
        <v>255.53</v>
      </c>
      <c r="W17" s="110">
        <v>432.33</v>
      </c>
      <c r="Y17" s="74"/>
    </row>
    <row r="18" spans="1:25" x14ac:dyDescent="0.2">
      <c r="A18" s="74"/>
      <c r="F18" s="75">
        <f>'Calculation - Composite Rates'!F17</f>
        <v>3590</v>
      </c>
      <c r="G18" s="52" t="str">
        <f>'Calculation - Composite Rates'!G17</f>
        <v>SI</v>
      </c>
      <c r="H18" s="76" t="str">
        <f>'Calculation - Composite Rates'!H17</f>
        <v>Aetna Intl Traditional PPO</v>
      </c>
      <c r="J18" s="78">
        <v>0</v>
      </c>
      <c r="K18" s="78">
        <v>0</v>
      </c>
      <c r="L18" s="78">
        <v>0</v>
      </c>
      <c r="M18" s="78">
        <v>0</v>
      </c>
      <c r="O18" s="110">
        <v>881.11873308470956</v>
      </c>
      <c r="P18" s="110">
        <v>1982.5096494405966</v>
      </c>
      <c r="Q18" s="110">
        <v>1541.9552828982419</v>
      </c>
      <c r="R18" s="110">
        <v>2643.356199254129</v>
      </c>
      <c r="S18" s="6"/>
      <c r="T18" s="110">
        <v>142.88</v>
      </c>
      <c r="U18" s="110">
        <v>319.68</v>
      </c>
      <c r="V18" s="110">
        <v>255.53</v>
      </c>
      <c r="W18" s="110">
        <v>432.33</v>
      </c>
      <c r="Y18" s="74"/>
    </row>
    <row r="19" spans="1:25" x14ac:dyDescent="0.2">
      <c r="A19" s="74"/>
      <c r="F19" s="75">
        <f>'Calculation - Composite Rates'!F18</f>
        <v>16030</v>
      </c>
      <c r="G19" s="52" t="str">
        <f>'Calculation - Composite Rates'!G18</f>
        <v>SI</v>
      </c>
      <c r="H19" s="76" t="str">
        <f>'Calculation - Composite Rates'!H18</f>
        <v>United Silver Plus EPO</v>
      </c>
      <c r="J19" s="78">
        <v>118.1</v>
      </c>
      <c r="K19" s="78">
        <v>96.1</v>
      </c>
      <c r="L19" s="78">
        <v>28.6</v>
      </c>
      <c r="M19" s="78">
        <v>85.9</v>
      </c>
      <c r="O19" s="110">
        <v>786.13873308470966</v>
      </c>
      <c r="P19" s="110">
        <v>1768.8096494405966</v>
      </c>
      <c r="Q19" s="110">
        <v>1375.7452828982418</v>
      </c>
      <c r="R19" s="110">
        <v>2358.416199254129</v>
      </c>
      <c r="S19" s="6"/>
      <c r="T19" s="110">
        <v>47.9</v>
      </c>
      <c r="U19" s="110">
        <v>105.98</v>
      </c>
      <c r="V19" s="110">
        <v>89.32</v>
      </c>
      <c r="W19" s="110">
        <v>147.38999999999999</v>
      </c>
      <c r="Y19" s="74"/>
    </row>
    <row r="20" spans="1:25" x14ac:dyDescent="0.2">
      <c r="A20" s="74"/>
      <c r="F20" s="75">
        <f>'Calculation - Composite Rates'!F19</f>
        <v>16040</v>
      </c>
      <c r="G20" s="52" t="str">
        <f>'Calculation - Composite Rates'!G19</f>
        <v>SI</v>
      </c>
      <c r="H20" s="76" t="str">
        <f>'Calculation - Composite Rates'!H19</f>
        <v>United PPO</v>
      </c>
      <c r="J20" s="78">
        <v>65.399999999999991</v>
      </c>
      <c r="K20" s="78">
        <v>42.250000000000007</v>
      </c>
      <c r="L20" s="78">
        <v>11.200000000000001</v>
      </c>
      <c r="M20" s="78">
        <v>37.6</v>
      </c>
      <c r="O20" s="110">
        <v>737.03873308470963</v>
      </c>
      <c r="P20" s="110">
        <v>1658.3396494405965</v>
      </c>
      <c r="Q20" s="110">
        <v>1289.8152828982418</v>
      </c>
      <c r="R20" s="110">
        <v>2211.1161992541288</v>
      </c>
      <c r="S20" s="6"/>
      <c r="T20" s="110">
        <v>0</v>
      </c>
      <c r="U20" s="110">
        <v>0</v>
      </c>
      <c r="V20" s="110">
        <v>3.39</v>
      </c>
      <c r="W20" s="110">
        <v>0.09</v>
      </c>
      <c r="Y20" s="74"/>
    </row>
    <row r="21" spans="1:25" x14ac:dyDescent="0.2">
      <c r="A21" s="74"/>
      <c r="F21" s="75">
        <f>'Calculation - Composite Rates'!F20</f>
        <v>16020</v>
      </c>
      <c r="G21" s="52" t="str">
        <f>'Calculation - Composite Rates'!G20</f>
        <v>SI</v>
      </c>
      <c r="H21" s="76" t="str">
        <f>'Calculation - Composite Rates'!H20</f>
        <v>United Savings PPO</v>
      </c>
      <c r="J21" s="78">
        <v>13</v>
      </c>
      <c r="K21" s="78">
        <v>9.15</v>
      </c>
      <c r="L21" s="78">
        <v>1.7000000000000002</v>
      </c>
      <c r="M21" s="78">
        <v>7.5</v>
      </c>
      <c r="O21" s="110">
        <v>670.51873308470965</v>
      </c>
      <c r="P21" s="110">
        <v>1508.6696494405967</v>
      </c>
      <c r="Q21" s="110">
        <v>1173.4052828982417</v>
      </c>
      <c r="R21" s="110">
        <v>2011.5561992541291</v>
      </c>
      <c r="S21" s="6"/>
      <c r="T21" s="110">
        <v>0</v>
      </c>
      <c r="U21" s="110">
        <v>0</v>
      </c>
      <c r="V21" s="110">
        <v>0</v>
      </c>
      <c r="W21" s="110">
        <v>0</v>
      </c>
      <c r="Y21" s="74"/>
    </row>
    <row r="22" spans="1:25" x14ac:dyDescent="0.2">
      <c r="A22" s="74"/>
      <c r="F22" s="75">
        <f>'Calculation - Composite Rates'!F21</f>
        <v>16050</v>
      </c>
      <c r="G22" s="52" t="str">
        <f>'Calculation - Composite Rates'!G21</f>
        <v>SI</v>
      </c>
      <c r="H22" s="76" t="str">
        <f>'Calculation - Composite Rates'!H21</f>
        <v>Centivo Platinum Plus EPO</v>
      </c>
      <c r="J22" s="78">
        <v>0</v>
      </c>
      <c r="K22" s="78">
        <v>0</v>
      </c>
      <c r="L22" s="78">
        <v>0</v>
      </c>
      <c r="M22" s="78">
        <v>0</v>
      </c>
      <c r="O22" s="110">
        <v>786.40873308470964</v>
      </c>
      <c r="P22" s="110">
        <v>1769.4196494405967</v>
      </c>
      <c r="Q22" s="110">
        <v>1376.2152828982419</v>
      </c>
      <c r="R22" s="110">
        <v>2359.2261992541289</v>
      </c>
      <c r="S22" s="6"/>
      <c r="T22" s="110">
        <v>48.17</v>
      </c>
      <c r="U22" s="110">
        <v>106.59</v>
      </c>
      <c r="V22" s="110">
        <v>89.79</v>
      </c>
      <c r="W22" s="110">
        <v>148.19999999999999</v>
      </c>
      <c r="Y22" s="74"/>
    </row>
    <row r="23" spans="1:25" x14ac:dyDescent="0.2">
      <c r="A23" s="74"/>
      <c r="F23" s="75">
        <f>'Calculation - Composite Rates'!F22</f>
        <v>3580</v>
      </c>
      <c r="G23" s="52" t="str">
        <f>'Calculation - Composite Rates'!G22</f>
        <v>SI</v>
      </c>
      <c r="H23" s="76" t="str">
        <f>'Calculation - Composite Rates'!H22</f>
        <v>Bronze EPO</v>
      </c>
      <c r="J23" s="78">
        <v>0</v>
      </c>
      <c r="K23" s="78">
        <v>0</v>
      </c>
      <c r="L23" s="78">
        <v>0</v>
      </c>
      <c r="M23" s="78">
        <v>0</v>
      </c>
      <c r="O23" s="110">
        <v>604.37873308470955</v>
      </c>
      <c r="P23" s="110">
        <v>1359.8496494405965</v>
      </c>
      <c r="Q23" s="110">
        <v>1057.6652828982419</v>
      </c>
      <c r="R23" s="110">
        <v>1813.136199254129</v>
      </c>
      <c r="S23" s="6"/>
      <c r="T23" s="110">
        <v>0</v>
      </c>
      <c r="U23" s="110">
        <v>0</v>
      </c>
      <c r="V23" s="110">
        <v>0</v>
      </c>
      <c r="W23" s="110">
        <v>0</v>
      </c>
      <c r="Y23" s="74"/>
    </row>
    <row r="24" spans="1:25" x14ac:dyDescent="0.2">
      <c r="A24" s="74"/>
      <c r="F24" s="75">
        <f>'Calculation - Composite Rates'!F23</f>
        <v>13210</v>
      </c>
      <c r="G24" s="52" t="str">
        <f>'Calculation - Composite Rates'!G23</f>
        <v>SI</v>
      </c>
      <c r="H24" s="76" t="str">
        <f>'Calculation - Composite Rates'!H23</f>
        <v>Anthem CO HMO</v>
      </c>
      <c r="J24" s="78">
        <v>0</v>
      </c>
      <c r="K24" s="78">
        <v>0</v>
      </c>
      <c r="L24" s="78">
        <v>0</v>
      </c>
      <c r="M24" s="78">
        <v>0</v>
      </c>
      <c r="O24" s="110">
        <v>863.80873308470962</v>
      </c>
      <c r="P24" s="110">
        <v>1943.5796494405965</v>
      </c>
      <c r="Q24" s="110">
        <v>1511.6752828982419</v>
      </c>
      <c r="R24" s="110">
        <v>2591.436199254129</v>
      </c>
      <c r="S24" s="6"/>
      <c r="T24" s="110">
        <v>125.57</v>
      </c>
      <c r="U24" s="110">
        <v>280.75</v>
      </c>
      <c r="V24" s="110">
        <v>225.25</v>
      </c>
      <c r="W24" s="110">
        <v>380.41</v>
      </c>
      <c r="Y24" s="74"/>
    </row>
    <row r="25" spans="1:25" x14ac:dyDescent="0.2">
      <c r="A25" s="74"/>
      <c r="F25" s="75">
        <f>'Calculation - Composite Rates'!F24</f>
        <v>13200</v>
      </c>
      <c r="G25" s="52" t="str">
        <f>'Calculation - Composite Rates'!G24</f>
        <v>SI</v>
      </c>
      <c r="H25" s="76" t="str">
        <f>'Calculation - Composite Rates'!H24</f>
        <v>BCBS IL HMO</v>
      </c>
      <c r="J25" s="78">
        <v>0</v>
      </c>
      <c r="K25" s="78">
        <v>0</v>
      </c>
      <c r="L25" s="78">
        <v>0</v>
      </c>
      <c r="M25" s="78">
        <v>0</v>
      </c>
      <c r="O25" s="110">
        <v>776.98873308470957</v>
      </c>
      <c r="P25" s="110">
        <v>1748.2296494405966</v>
      </c>
      <c r="Q25" s="110">
        <v>1359.7352828982418</v>
      </c>
      <c r="R25" s="110">
        <v>2330.9761992541289</v>
      </c>
      <c r="S25" s="6"/>
      <c r="T25" s="110">
        <v>38.75</v>
      </c>
      <c r="U25" s="110">
        <v>85.4</v>
      </c>
      <c r="V25" s="110">
        <v>73.31</v>
      </c>
      <c r="W25" s="110">
        <v>119.95</v>
      </c>
      <c r="Y25" s="74"/>
    </row>
    <row r="26" spans="1:25" x14ac:dyDescent="0.2">
      <c r="A26" s="74"/>
      <c r="F26" s="75">
        <f>'Calculation - Composite Rates'!F25</f>
        <v>16060</v>
      </c>
      <c r="G26" s="52" t="str">
        <f>'Calculation - Composite Rates'!G25</f>
        <v>SI</v>
      </c>
      <c r="H26" s="76" t="str">
        <f>'Calculation - Composite Rates'!H25</f>
        <v>BCBS TX HMO</v>
      </c>
      <c r="J26" s="78">
        <v>0</v>
      </c>
      <c r="K26" s="78">
        <v>0</v>
      </c>
      <c r="L26" s="78">
        <v>0</v>
      </c>
      <c r="M26" s="78">
        <v>0</v>
      </c>
      <c r="O26" s="110">
        <v>818.21873308470958</v>
      </c>
      <c r="P26" s="110">
        <v>1840.9896494405966</v>
      </c>
      <c r="Q26" s="110">
        <v>1431.8852828982417</v>
      </c>
      <c r="R26" s="110">
        <v>2454.6561992541288</v>
      </c>
      <c r="S26" s="6"/>
      <c r="T26" s="110">
        <v>79.98</v>
      </c>
      <c r="U26" s="110">
        <v>178.16</v>
      </c>
      <c r="V26" s="110">
        <v>145.46</v>
      </c>
      <c r="W26" s="110">
        <v>243.63</v>
      </c>
      <c r="Y26" s="74"/>
    </row>
    <row r="27" spans="1:25" x14ac:dyDescent="0.2">
      <c r="A27" s="74"/>
      <c r="F27" s="75">
        <f>'Calculation - Composite Rates'!F26</f>
        <v>3621</v>
      </c>
      <c r="G27" s="52" t="str">
        <f>'Calculation - Composite Rates'!G26</f>
        <v>SI</v>
      </c>
      <c r="H27" s="76" t="str">
        <f>'Calculation - Composite Rates'!H26</f>
        <v>NetCare Guam HMO</v>
      </c>
      <c r="J27" s="78">
        <v>0</v>
      </c>
      <c r="K27" s="78">
        <v>0</v>
      </c>
      <c r="L27" s="78">
        <v>0</v>
      </c>
      <c r="M27" s="78">
        <v>0</v>
      </c>
      <c r="O27" s="110">
        <v>947.28873308470963</v>
      </c>
      <c r="P27" s="110">
        <v>2131.3996494405965</v>
      </c>
      <c r="Q27" s="110">
        <v>1657.7552828982418</v>
      </c>
      <c r="R27" s="110">
        <v>2841.8661992541288</v>
      </c>
      <c r="S27" s="6"/>
      <c r="T27" s="110">
        <v>209.05</v>
      </c>
      <c r="U27" s="110">
        <v>468.57</v>
      </c>
      <c r="V27" s="110">
        <v>371.33</v>
      </c>
      <c r="W27" s="110">
        <v>630.84</v>
      </c>
      <c r="Y27" s="74"/>
    </row>
    <row r="28" spans="1:25" x14ac:dyDescent="0.2">
      <c r="A28" s="74"/>
      <c r="F28" s="75">
        <f>'Calculation - Composite Rates'!F27</f>
        <v>3541</v>
      </c>
      <c r="G28" s="52" t="str">
        <f>'Calculation - Composite Rates'!G27</f>
        <v>SI</v>
      </c>
      <c r="H28" s="76" t="str">
        <f>'Calculation - Composite Rates'!H27</f>
        <v>NetCare Saipan HMO</v>
      </c>
      <c r="J28" s="78">
        <v>0</v>
      </c>
      <c r="K28" s="78">
        <v>0</v>
      </c>
      <c r="L28" s="78">
        <v>0</v>
      </c>
      <c r="M28" s="78">
        <v>0</v>
      </c>
      <c r="O28" s="110">
        <v>947.28873308470963</v>
      </c>
      <c r="P28" s="110">
        <v>2131.3996494405965</v>
      </c>
      <c r="Q28" s="110">
        <v>1657.7552828982418</v>
      </c>
      <c r="R28" s="110">
        <v>2841.8661992541288</v>
      </c>
      <c r="S28" s="6"/>
      <c r="T28" s="110">
        <v>209.05</v>
      </c>
      <c r="U28" s="110">
        <v>468.57</v>
      </c>
      <c r="V28" s="110">
        <v>371.33</v>
      </c>
      <c r="W28" s="110">
        <v>630.84</v>
      </c>
      <c r="Y28" s="74"/>
    </row>
    <row r="29" spans="1:25" x14ac:dyDescent="0.2">
      <c r="A29" s="74"/>
      <c r="F29" s="75">
        <f>'Calculation - Composite Rates'!F28</f>
        <v>3611</v>
      </c>
      <c r="G29" s="52" t="str">
        <f>'Calculation - Composite Rates'!G28</f>
        <v>SI</v>
      </c>
      <c r="H29" s="76" t="str">
        <f>'Calculation - Composite Rates'!H28</f>
        <v>NetCare Guam PPO</v>
      </c>
      <c r="J29" s="78">
        <v>0</v>
      </c>
      <c r="K29" s="78">
        <v>0</v>
      </c>
      <c r="L29" s="78">
        <v>0</v>
      </c>
      <c r="M29" s="78">
        <v>0</v>
      </c>
      <c r="O29" s="110">
        <v>814.49873308470956</v>
      </c>
      <c r="P29" s="110">
        <v>1832.6196494405965</v>
      </c>
      <c r="Q29" s="110">
        <v>1425.3652828982417</v>
      </c>
      <c r="R29" s="110">
        <v>2443.4861992541287</v>
      </c>
      <c r="S29" s="6"/>
      <c r="T29" s="110">
        <v>76.260000000000005</v>
      </c>
      <c r="U29" s="110">
        <v>169.79</v>
      </c>
      <c r="V29" s="110">
        <v>138.94</v>
      </c>
      <c r="W29" s="110">
        <v>232.46</v>
      </c>
      <c r="Y29" s="74"/>
    </row>
    <row r="30" spans="1:25" x14ac:dyDescent="0.2">
      <c r="A30" s="74"/>
      <c r="F30" s="75">
        <f>'Calculation - Composite Rates'!F29</f>
        <v>3651</v>
      </c>
      <c r="G30" s="52" t="str">
        <f>'Calculation - Composite Rates'!G29</f>
        <v>SI</v>
      </c>
      <c r="H30" s="76" t="str">
        <f>'Calculation - Composite Rates'!H29</f>
        <v>NetCare Islands/Saipan PPO</v>
      </c>
      <c r="J30" s="78">
        <v>0</v>
      </c>
      <c r="K30" s="78">
        <v>0</v>
      </c>
      <c r="L30" s="78">
        <v>0</v>
      </c>
      <c r="M30" s="78">
        <v>0</v>
      </c>
      <c r="O30" s="110">
        <v>814.49873308470956</v>
      </c>
      <c r="P30" s="110">
        <v>1832.6196494405965</v>
      </c>
      <c r="Q30" s="110">
        <v>1425.3652828982417</v>
      </c>
      <c r="R30" s="110">
        <v>2443.4861992541287</v>
      </c>
      <c r="S30" s="6"/>
      <c r="T30" s="110">
        <v>76.260000000000005</v>
      </c>
      <c r="U30" s="110">
        <v>169.79</v>
      </c>
      <c r="V30" s="110">
        <v>138.94</v>
      </c>
      <c r="W30" s="110">
        <v>232.46</v>
      </c>
      <c r="Y30" s="74"/>
    </row>
    <row r="31" spans="1:25" x14ac:dyDescent="0.2">
      <c r="A31" s="74"/>
      <c r="F31" s="75">
        <f>'Calculation - Composite Rates'!F30</f>
        <v>3550</v>
      </c>
      <c r="G31" s="52" t="str">
        <f>'Calculation - Composite Rates'!G30</f>
        <v>SI</v>
      </c>
      <c r="H31" s="76" t="str">
        <f>'Calculation - Composite Rates'!H30</f>
        <v>NetCare Guam Health Plan Plus</v>
      </c>
      <c r="J31" s="78">
        <v>0</v>
      </c>
      <c r="K31" s="78">
        <v>0</v>
      </c>
      <c r="L31" s="78">
        <v>0</v>
      </c>
      <c r="M31" s="78">
        <v>0</v>
      </c>
      <c r="O31" s="110">
        <v>448.51218321939319</v>
      </c>
      <c r="P31" s="110">
        <v>986.93786952949722</v>
      </c>
      <c r="Q31" s="110">
        <v>807.08812293326901</v>
      </c>
      <c r="R31" s="110">
        <v>1345.5138092433731</v>
      </c>
      <c r="S31" s="6"/>
      <c r="T31" s="110">
        <v>0</v>
      </c>
      <c r="U31" s="110">
        <v>0</v>
      </c>
      <c r="V31" s="110">
        <v>0</v>
      </c>
      <c r="W31" s="110">
        <v>0</v>
      </c>
      <c r="Y31" s="74"/>
    </row>
    <row r="32" spans="1:25" x14ac:dyDescent="0.2">
      <c r="A32" s="74"/>
      <c r="F32" s="75">
        <f>'Calculation - Composite Rates'!F31</f>
        <v>3551</v>
      </c>
      <c r="G32" s="52" t="str">
        <f>'Calculation - Composite Rates'!G31</f>
        <v>SI</v>
      </c>
      <c r="H32" s="76" t="str">
        <f>'Calculation - Composite Rates'!H31</f>
        <v>Aetna International Indemnity</v>
      </c>
      <c r="J32" s="78">
        <v>0</v>
      </c>
      <c r="K32" s="78">
        <v>0</v>
      </c>
      <c r="L32" s="78">
        <v>0</v>
      </c>
      <c r="M32" s="78">
        <v>0</v>
      </c>
      <c r="O32" s="110">
        <v>1137.5287330847095</v>
      </c>
      <c r="P32" s="110">
        <v>2559.4496494405967</v>
      </c>
      <c r="Q32" s="110">
        <v>1990.6852828982419</v>
      </c>
      <c r="R32" s="110">
        <v>3412.5961992541288</v>
      </c>
      <c r="S32" s="6"/>
      <c r="T32" s="110">
        <v>399.29</v>
      </c>
      <c r="U32" s="110">
        <v>896.62</v>
      </c>
      <c r="V32" s="110">
        <v>704.26</v>
      </c>
      <c r="W32" s="110">
        <v>1201.57</v>
      </c>
      <c r="Y32" s="74"/>
    </row>
    <row r="33" spans="1:25" x14ac:dyDescent="0.2">
      <c r="A33" s="74"/>
      <c r="F33" s="75">
        <f>'Calculation - Composite Rates'!F33</f>
        <v>13060</v>
      </c>
      <c r="G33" s="52" t="str">
        <f>'Calculation - Composite Rates'!G33</f>
        <v>FI</v>
      </c>
      <c r="H33" s="76" t="str">
        <f>'Calculation - Composite Rates'!H33</f>
        <v>Kaiser Atlanta HMO</v>
      </c>
      <c r="J33" s="78">
        <v>1</v>
      </c>
      <c r="K33" s="78">
        <v>0</v>
      </c>
      <c r="L33" s="78">
        <v>0</v>
      </c>
      <c r="M33" s="78">
        <v>0</v>
      </c>
      <c r="O33" s="110">
        <v>754.05873308470962</v>
      </c>
      <c r="P33" s="110">
        <v>1696.6396494405967</v>
      </c>
      <c r="Q33" s="110">
        <v>1319.6052828982417</v>
      </c>
      <c r="R33" s="110">
        <v>2262.1761992541287</v>
      </c>
      <c r="S33" s="6"/>
      <c r="T33" s="110">
        <v>15.82</v>
      </c>
      <c r="U33" s="110">
        <v>33.81</v>
      </c>
      <c r="V33" s="110">
        <v>33.18</v>
      </c>
      <c r="W33" s="110">
        <v>51.15</v>
      </c>
      <c r="Y33" s="74"/>
    </row>
    <row r="34" spans="1:25" x14ac:dyDescent="0.2">
      <c r="A34" s="74"/>
      <c r="F34" s="75">
        <f>'Calculation - Composite Rates'!F34</f>
        <v>3504</v>
      </c>
      <c r="G34" s="52" t="str">
        <f>'Calculation - Composite Rates'!G34</f>
        <v>FI</v>
      </c>
      <c r="H34" s="76" t="str">
        <f>'Calculation - Composite Rates'!H34</f>
        <v>Kaiser N CA HMO - Opt A</v>
      </c>
      <c r="J34" s="78">
        <v>578</v>
      </c>
      <c r="K34" s="78">
        <v>44</v>
      </c>
      <c r="L34" s="78">
        <v>19</v>
      </c>
      <c r="M34" s="78">
        <v>26</v>
      </c>
      <c r="O34" s="110">
        <v>774.24873308470956</v>
      </c>
      <c r="P34" s="110">
        <v>1742.0496494405966</v>
      </c>
      <c r="Q34" s="110">
        <v>1354.9352828982419</v>
      </c>
      <c r="R34" s="110">
        <v>2322.7361992541287</v>
      </c>
      <c r="S34" s="6"/>
      <c r="T34" s="110">
        <v>36.01</v>
      </c>
      <c r="U34" s="110">
        <v>79.22</v>
      </c>
      <c r="V34" s="110">
        <v>68.510000000000005</v>
      </c>
      <c r="W34" s="110">
        <v>111.71</v>
      </c>
      <c r="Y34" s="74"/>
    </row>
    <row r="35" spans="1:25" x14ac:dyDescent="0.2">
      <c r="A35" s="74"/>
      <c r="F35" s="75">
        <f>'Calculation - Composite Rates'!F35</f>
        <v>3505</v>
      </c>
      <c r="G35" s="52" t="str">
        <f>'Calculation - Composite Rates'!G35</f>
        <v>FI</v>
      </c>
      <c r="H35" s="76" t="str">
        <f>'Calculation - Composite Rates'!H35</f>
        <v>Kaiser N CA HMO - Opt B</v>
      </c>
      <c r="J35" s="78">
        <v>197</v>
      </c>
      <c r="K35" s="78">
        <v>312</v>
      </c>
      <c r="L35" s="78">
        <v>77</v>
      </c>
      <c r="M35" s="78">
        <v>430</v>
      </c>
      <c r="O35" s="110">
        <v>751.71873308470958</v>
      </c>
      <c r="P35" s="110">
        <v>1691.3696494405965</v>
      </c>
      <c r="Q35" s="110">
        <v>1315.5052828982418</v>
      </c>
      <c r="R35" s="110">
        <v>2255.1561992541288</v>
      </c>
      <c r="S35" s="6"/>
      <c r="T35" s="110">
        <v>0</v>
      </c>
      <c r="U35" s="110">
        <v>0</v>
      </c>
      <c r="V35" s="110">
        <v>0</v>
      </c>
      <c r="W35" s="110">
        <v>0</v>
      </c>
      <c r="Y35" s="74"/>
    </row>
    <row r="36" spans="1:25" x14ac:dyDescent="0.2">
      <c r="A36" s="74"/>
      <c r="F36" s="75">
        <f>'Calculation - Composite Rates'!F36</f>
        <v>3544</v>
      </c>
      <c r="G36" s="52" t="str">
        <f>'Calculation - Composite Rates'!G36</f>
        <v>FI</v>
      </c>
      <c r="H36" s="76" t="str">
        <f>'Calculation - Composite Rates'!H36</f>
        <v>Kaiser S CA HMO - Opt A</v>
      </c>
      <c r="J36" s="78">
        <v>13</v>
      </c>
      <c r="K36" s="78">
        <v>0</v>
      </c>
      <c r="L36" s="78">
        <v>1</v>
      </c>
      <c r="M36" s="78">
        <v>0</v>
      </c>
      <c r="O36" s="110">
        <v>774.24873308470956</v>
      </c>
      <c r="P36" s="110">
        <v>1742.0496494405966</v>
      </c>
      <c r="Q36" s="110">
        <v>1354.9352828982419</v>
      </c>
      <c r="R36" s="110">
        <v>2322.7361992541287</v>
      </c>
      <c r="S36" s="6"/>
      <c r="T36" s="110">
        <v>36.01</v>
      </c>
      <c r="U36" s="110">
        <v>79.22</v>
      </c>
      <c r="V36" s="110">
        <v>68.510000000000005</v>
      </c>
      <c r="W36" s="110">
        <v>111.71</v>
      </c>
      <c r="Y36" s="74"/>
    </row>
    <row r="37" spans="1:25" x14ac:dyDescent="0.2">
      <c r="A37" s="74"/>
      <c r="F37" s="75">
        <f>'Calculation - Composite Rates'!F37</f>
        <v>3545</v>
      </c>
      <c r="G37" s="52" t="str">
        <f>'Calculation - Composite Rates'!G37</f>
        <v>FI</v>
      </c>
      <c r="H37" s="76" t="str">
        <f>'Calculation - Composite Rates'!H37</f>
        <v>Kaiser S CA HMO - Opt B</v>
      </c>
      <c r="J37" s="78">
        <v>3</v>
      </c>
      <c r="K37" s="78">
        <v>1</v>
      </c>
      <c r="L37" s="78">
        <v>0</v>
      </c>
      <c r="M37" s="78">
        <v>0</v>
      </c>
      <c r="O37" s="110">
        <v>751.71873308470958</v>
      </c>
      <c r="P37" s="110">
        <v>1691.3696494405965</v>
      </c>
      <c r="Q37" s="110">
        <v>1315.5052828982418</v>
      </c>
      <c r="R37" s="110">
        <v>2255.1561992541288</v>
      </c>
      <c r="S37" s="6"/>
      <c r="T37" s="110">
        <v>13.48</v>
      </c>
      <c r="U37" s="110">
        <v>28.54</v>
      </c>
      <c r="V37" s="110">
        <v>29.08</v>
      </c>
      <c r="W37" s="110">
        <v>44.13</v>
      </c>
      <c r="Y37" s="74"/>
    </row>
    <row r="38" spans="1:25" x14ac:dyDescent="0.2">
      <c r="A38" s="74"/>
      <c r="F38" s="75">
        <f>'Calculation - Composite Rates'!F38</f>
        <v>3554</v>
      </c>
      <c r="G38" s="52" t="str">
        <f>'Calculation - Composite Rates'!G38</f>
        <v>FI</v>
      </c>
      <c r="H38" s="76" t="str">
        <f>'Calculation - Composite Rates'!H38</f>
        <v>Kaiser Denver HMO - Opt A</v>
      </c>
      <c r="J38" s="78">
        <v>0</v>
      </c>
      <c r="K38" s="78">
        <v>0</v>
      </c>
      <c r="L38" s="78">
        <v>0</v>
      </c>
      <c r="M38" s="78">
        <v>0</v>
      </c>
      <c r="O38" s="110">
        <v>761.17873308470962</v>
      </c>
      <c r="P38" s="110">
        <v>1712.6496494405967</v>
      </c>
      <c r="Q38" s="110">
        <v>1332.0552828982418</v>
      </c>
      <c r="R38" s="110">
        <v>2283.5261992541286</v>
      </c>
      <c r="S38" s="6"/>
      <c r="T38" s="110">
        <v>22.94</v>
      </c>
      <c r="U38" s="110">
        <v>49.82</v>
      </c>
      <c r="V38" s="110">
        <v>45.63</v>
      </c>
      <c r="W38" s="110">
        <v>72.5</v>
      </c>
      <c r="Y38" s="74"/>
    </row>
    <row r="39" spans="1:25" x14ac:dyDescent="0.2">
      <c r="A39" s="74"/>
      <c r="F39" s="75">
        <f>'Calculation - Composite Rates'!F39</f>
        <v>3555</v>
      </c>
      <c r="G39" s="52" t="str">
        <f>'Calculation - Composite Rates'!G39</f>
        <v>FI</v>
      </c>
      <c r="H39" s="76" t="str">
        <f>'Calculation - Composite Rates'!H39</f>
        <v>Kaiser Denver HMO - Opt B</v>
      </c>
      <c r="J39" s="78">
        <v>0</v>
      </c>
      <c r="K39" s="78">
        <v>0</v>
      </c>
      <c r="L39" s="78">
        <v>0</v>
      </c>
      <c r="M39" s="78">
        <v>1</v>
      </c>
      <c r="O39" s="110">
        <v>739.01873308470965</v>
      </c>
      <c r="P39" s="110">
        <v>1662.7996494405966</v>
      </c>
      <c r="Q39" s="110">
        <v>1293.2852828982418</v>
      </c>
      <c r="R39" s="110">
        <v>2217.0661992541286</v>
      </c>
      <c r="S39" s="6"/>
      <c r="T39" s="110">
        <v>0.78</v>
      </c>
      <c r="U39" s="110">
        <v>0</v>
      </c>
      <c r="V39" s="110">
        <v>6.86</v>
      </c>
      <c r="W39" s="110">
        <v>6.04</v>
      </c>
      <c r="Y39" s="74"/>
    </row>
    <row r="40" spans="1:25" x14ac:dyDescent="0.2">
      <c r="A40" s="74"/>
      <c r="F40" s="75">
        <f>'Calculation - Composite Rates'!F40</f>
        <v>3595</v>
      </c>
      <c r="G40" s="52" t="str">
        <f>'Calculation - Composite Rates'!G40</f>
        <v>FI</v>
      </c>
      <c r="H40" s="76" t="str">
        <f>'Calculation - Composite Rates'!H40</f>
        <v>Kaiser HI HMO</v>
      </c>
      <c r="J40" s="78">
        <v>1</v>
      </c>
      <c r="K40" s="78">
        <v>1</v>
      </c>
      <c r="L40" s="78">
        <v>0</v>
      </c>
      <c r="M40" s="78">
        <v>0</v>
      </c>
      <c r="O40" s="110">
        <v>759.49873308470956</v>
      </c>
      <c r="P40" s="110">
        <v>1708.8696494405965</v>
      </c>
      <c r="Q40" s="110">
        <v>1329.1152828982417</v>
      </c>
      <c r="R40" s="110">
        <v>2278.4861992541287</v>
      </c>
      <c r="S40" s="6"/>
      <c r="T40" s="110">
        <v>21.26</v>
      </c>
      <c r="U40" s="110">
        <v>46.04</v>
      </c>
      <c r="V40" s="110">
        <v>42.69</v>
      </c>
      <c r="W40" s="110">
        <v>67.459999999999994</v>
      </c>
      <c r="Y40" s="74"/>
    </row>
    <row r="41" spans="1:25" x14ac:dyDescent="0.2">
      <c r="A41" s="74"/>
      <c r="F41" s="75">
        <f>'Calculation - Composite Rates'!F41</f>
        <v>3594</v>
      </c>
      <c r="G41" s="52" t="str">
        <f>'Calculation - Composite Rates'!G41</f>
        <v>FI</v>
      </c>
      <c r="H41" s="76" t="str">
        <f>'Calculation - Composite Rates'!H41</f>
        <v>Kaiser HI POS</v>
      </c>
      <c r="J41" s="78">
        <v>0</v>
      </c>
      <c r="K41" s="78">
        <v>0</v>
      </c>
      <c r="L41" s="78">
        <v>0</v>
      </c>
      <c r="M41" s="78">
        <v>0</v>
      </c>
      <c r="O41" s="110">
        <v>787.85873308470957</v>
      </c>
      <c r="P41" s="110">
        <v>1772.6796494405967</v>
      </c>
      <c r="Q41" s="110">
        <v>1378.7552828982418</v>
      </c>
      <c r="R41" s="110">
        <v>2363.5761992541288</v>
      </c>
      <c r="S41" s="6"/>
      <c r="T41" s="110">
        <v>49.62</v>
      </c>
      <c r="U41" s="110">
        <v>109.85</v>
      </c>
      <c r="V41" s="110">
        <v>92.33</v>
      </c>
      <c r="W41" s="110">
        <v>152.55000000000001</v>
      </c>
      <c r="Y41" s="74"/>
    </row>
    <row r="42" spans="1:25" x14ac:dyDescent="0.2">
      <c r="A42" s="74"/>
      <c r="F42" s="75">
        <f>'Calculation - Composite Rates'!F42</f>
        <v>13040</v>
      </c>
      <c r="G42" s="52" t="str">
        <f>'Calculation - Composite Rates'!G42</f>
        <v>FI</v>
      </c>
      <c r="H42" s="76" t="str">
        <f>'Calculation - Composite Rates'!H42</f>
        <v>Kaiser Mid-Atlantic HMO</v>
      </c>
      <c r="J42" s="78">
        <v>0</v>
      </c>
      <c r="K42" s="78">
        <v>0</v>
      </c>
      <c r="L42" s="78">
        <v>0</v>
      </c>
      <c r="M42" s="78">
        <v>0</v>
      </c>
      <c r="O42" s="110">
        <v>752.76873308470965</v>
      </c>
      <c r="P42" s="110">
        <v>1693.7196494405966</v>
      </c>
      <c r="Q42" s="110">
        <v>1317.3452828982417</v>
      </c>
      <c r="R42" s="110">
        <v>2258.2961992541286</v>
      </c>
      <c r="S42" s="6"/>
      <c r="T42" s="110">
        <v>14.53</v>
      </c>
      <c r="U42" s="110">
        <v>30.89</v>
      </c>
      <c r="V42" s="110">
        <v>30.92</v>
      </c>
      <c r="W42" s="110">
        <v>47.27</v>
      </c>
      <c r="Y42" s="74"/>
    </row>
    <row r="43" spans="1:25" x14ac:dyDescent="0.2">
      <c r="A43" s="74"/>
      <c r="F43" s="75">
        <f>'Calculation - Composite Rates'!F43</f>
        <v>13030</v>
      </c>
      <c r="G43" s="52" t="str">
        <f>'Calculation - Composite Rates'!G43</f>
        <v>FI</v>
      </c>
      <c r="H43" s="76" t="str">
        <f>'Calculation - Composite Rates'!H43</f>
        <v>Kaiser Northwest HMO</v>
      </c>
      <c r="J43" s="78">
        <v>1</v>
      </c>
      <c r="K43" s="78">
        <v>1</v>
      </c>
      <c r="L43" s="78">
        <v>0</v>
      </c>
      <c r="M43" s="78">
        <v>0</v>
      </c>
      <c r="O43" s="110">
        <v>757.42873308470962</v>
      </c>
      <c r="P43" s="110">
        <v>1704.2196494405966</v>
      </c>
      <c r="Q43" s="110">
        <v>1325.5052828982418</v>
      </c>
      <c r="R43" s="110">
        <v>2272.2961992541286</v>
      </c>
      <c r="S43" s="6"/>
      <c r="T43" s="110">
        <v>19.190000000000001</v>
      </c>
      <c r="U43" s="110">
        <v>41.39</v>
      </c>
      <c r="V43" s="110">
        <v>39.08</v>
      </c>
      <c r="W43" s="110">
        <v>61.27</v>
      </c>
      <c r="Y43" s="74"/>
    </row>
    <row r="44" spans="1:25" x14ac:dyDescent="0.2">
      <c r="A44" s="74"/>
      <c r="F44" s="75">
        <f>'Calculation - Composite Rates'!F44</f>
        <v>13050</v>
      </c>
      <c r="G44" s="52" t="str">
        <f>'Calculation - Composite Rates'!G44</f>
        <v>FI</v>
      </c>
      <c r="H44" s="76" t="str">
        <f>'Calculation - Composite Rates'!H44</f>
        <v>Kaiser WA HMO</v>
      </c>
      <c r="J44" s="78">
        <v>0</v>
      </c>
      <c r="K44" s="78">
        <v>1</v>
      </c>
      <c r="L44" s="78">
        <v>0</v>
      </c>
      <c r="M44" s="78">
        <v>0</v>
      </c>
      <c r="O44" s="110">
        <v>756.81873308470961</v>
      </c>
      <c r="P44" s="110">
        <v>1702.8496494405965</v>
      </c>
      <c r="Q44" s="110">
        <v>1324.4352828982419</v>
      </c>
      <c r="R44" s="110">
        <v>2270.4661992541287</v>
      </c>
      <c r="S44" s="6"/>
      <c r="T44" s="110">
        <v>18.579999999999998</v>
      </c>
      <c r="U44" s="110">
        <v>40.020000000000003</v>
      </c>
      <c r="V44" s="110">
        <v>38.01</v>
      </c>
      <c r="W44" s="110">
        <v>59.44</v>
      </c>
      <c r="Y44" s="74"/>
    </row>
    <row r="45" spans="1:25" x14ac:dyDescent="0.2">
      <c r="A45" s="74"/>
      <c r="F45" s="75">
        <f>'Calculation - Composite Rates'!F45</f>
        <v>13071</v>
      </c>
      <c r="G45" s="52" t="str">
        <f>'Calculation - Composite Rates'!G45</f>
        <v>FI</v>
      </c>
      <c r="H45" s="76" t="str">
        <f>'Calculation - Composite Rates'!H45</f>
        <v>Medical Mutual OH HMO</v>
      </c>
      <c r="J45" s="78">
        <v>0</v>
      </c>
      <c r="K45" s="78">
        <v>0</v>
      </c>
      <c r="L45" s="78">
        <v>0</v>
      </c>
      <c r="M45" s="78">
        <v>0</v>
      </c>
      <c r="O45" s="110">
        <v>909.21873308470958</v>
      </c>
      <c r="P45" s="110">
        <v>2045.7396494405966</v>
      </c>
      <c r="Q45" s="110">
        <v>1591.1252828982417</v>
      </c>
      <c r="R45" s="110">
        <v>2727.646199254129</v>
      </c>
      <c r="S45" s="6"/>
      <c r="T45" s="110">
        <v>170.98</v>
      </c>
      <c r="U45" s="110">
        <v>382.91</v>
      </c>
      <c r="V45" s="110">
        <v>304.7</v>
      </c>
      <c r="W45" s="110">
        <v>516.62</v>
      </c>
      <c r="Y45" s="74"/>
    </row>
    <row r="46" spans="1:25" x14ac:dyDescent="0.2">
      <c r="A46" s="74"/>
      <c r="F46" s="75">
        <f>'Calculation - Composite Rates'!F46</f>
        <v>9317</v>
      </c>
      <c r="G46" s="52" t="str">
        <f>'Calculation - Composite Rates'!G46</f>
        <v>FI</v>
      </c>
      <c r="H46" s="76" t="str">
        <f>'Calculation - Composite Rates'!H46</f>
        <v>Medical Mutual OH POS</v>
      </c>
      <c r="J46" s="78">
        <v>0</v>
      </c>
      <c r="K46" s="78">
        <v>0</v>
      </c>
      <c r="L46" s="78">
        <v>0</v>
      </c>
      <c r="M46" s="78">
        <v>1</v>
      </c>
      <c r="O46" s="110">
        <v>947.09873308470958</v>
      </c>
      <c r="P46" s="110">
        <v>2130.9796494405964</v>
      </c>
      <c r="Q46" s="110">
        <v>1657.4252828982419</v>
      </c>
      <c r="R46" s="110">
        <v>2841.3061992541288</v>
      </c>
      <c r="S46" s="6"/>
      <c r="T46" s="110">
        <v>208.86</v>
      </c>
      <c r="U46" s="110">
        <v>468.15</v>
      </c>
      <c r="V46" s="110">
        <v>371</v>
      </c>
      <c r="W46" s="110">
        <v>630.28</v>
      </c>
      <c r="Y46" s="74"/>
    </row>
    <row r="47" spans="1:25" x14ac:dyDescent="0.2">
      <c r="A47" s="74"/>
      <c r="F47" s="75">
        <f>'Calculation - Composite Rates'!F47</f>
        <v>3501</v>
      </c>
      <c r="G47" s="52" t="str">
        <f>'Calculation - Composite Rates'!G47</f>
        <v>FI</v>
      </c>
      <c r="H47" s="76" t="str">
        <f>'Calculation - Composite Rates'!H47</f>
        <v>HMSA HI HMO - Opt A</v>
      </c>
      <c r="J47" s="78">
        <v>0</v>
      </c>
      <c r="K47" s="78">
        <v>0</v>
      </c>
      <c r="L47" s="78">
        <v>0</v>
      </c>
      <c r="M47" s="78">
        <v>0</v>
      </c>
      <c r="O47" s="110">
        <v>926.83873308470959</v>
      </c>
      <c r="P47" s="110">
        <v>2085.3896494405967</v>
      </c>
      <c r="Q47" s="110">
        <v>1621.9652828982419</v>
      </c>
      <c r="R47" s="110">
        <v>2780.5161992541289</v>
      </c>
      <c r="S47" s="6"/>
      <c r="T47" s="110">
        <v>188.6</v>
      </c>
      <c r="U47" s="110">
        <v>422.56</v>
      </c>
      <c r="V47" s="110">
        <v>335.54</v>
      </c>
      <c r="W47" s="110">
        <v>569.49</v>
      </c>
      <c r="Y47" s="74"/>
    </row>
    <row r="48" spans="1:25" x14ac:dyDescent="0.2">
      <c r="A48" s="74"/>
      <c r="F48" s="75">
        <f>'Calculation - Composite Rates'!F48</f>
        <v>3502</v>
      </c>
      <c r="G48" s="52" t="str">
        <f>'Calculation - Composite Rates'!G48</f>
        <v>FI</v>
      </c>
      <c r="H48" s="76" t="str">
        <f>'Calculation - Composite Rates'!H48</f>
        <v>HMSA HI HMO - Opt B</v>
      </c>
      <c r="J48" s="78">
        <v>0</v>
      </c>
      <c r="K48" s="78">
        <v>0</v>
      </c>
      <c r="L48" s="78">
        <v>0</v>
      </c>
      <c r="M48" s="78">
        <v>0</v>
      </c>
      <c r="O48" s="110">
        <v>922.95873308470959</v>
      </c>
      <c r="P48" s="110">
        <v>2076.6596494405967</v>
      </c>
      <c r="Q48" s="110">
        <v>1615.1752828982419</v>
      </c>
      <c r="R48" s="110">
        <v>2768.876199254129</v>
      </c>
      <c r="S48" s="6"/>
      <c r="T48" s="110">
        <v>184.72</v>
      </c>
      <c r="U48" s="110">
        <v>413.83</v>
      </c>
      <c r="V48" s="110">
        <v>328.75</v>
      </c>
      <c r="W48" s="110">
        <v>557.85</v>
      </c>
      <c r="Y48" s="74"/>
    </row>
    <row r="49" spans="1:25" x14ac:dyDescent="0.2">
      <c r="A49" s="74"/>
      <c r="F49" s="75">
        <f>'Calculation - Composite Rates'!F49</f>
        <v>3571</v>
      </c>
      <c r="G49" s="52" t="str">
        <f>'Calculation - Composite Rates'!G49</f>
        <v>FI</v>
      </c>
      <c r="H49" s="76" t="str">
        <f>'Calculation - Composite Rates'!H49</f>
        <v>HMSA HI PPP</v>
      </c>
      <c r="J49" s="78">
        <v>0</v>
      </c>
      <c r="K49" s="78">
        <v>0</v>
      </c>
      <c r="L49" s="78">
        <v>0</v>
      </c>
      <c r="M49" s="78">
        <v>0</v>
      </c>
      <c r="O49" s="110">
        <v>890.54873308470962</v>
      </c>
      <c r="P49" s="110">
        <v>2003.7396494405966</v>
      </c>
      <c r="Q49" s="110">
        <v>1558.4652828982419</v>
      </c>
      <c r="R49" s="110">
        <v>2671.646199254129</v>
      </c>
      <c r="S49" s="6"/>
      <c r="T49" s="110">
        <v>152.31</v>
      </c>
      <c r="U49" s="110">
        <v>340.91</v>
      </c>
      <c r="V49" s="110">
        <v>272.04000000000002</v>
      </c>
      <c r="W49" s="110">
        <v>460.62</v>
      </c>
      <c r="Y49" s="74"/>
    </row>
    <row r="50" spans="1:25" x14ac:dyDescent="0.2">
      <c r="A50" s="74"/>
      <c r="F50" s="75">
        <f>'Calculation - Composite Rates'!F50</f>
        <v>3560</v>
      </c>
      <c r="G50" s="52" t="str">
        <f>'Calculation - Composite Rates'!G50</f>
        <v>FI</v>
      </c>
      <c r="H50" s="76" t="str">
        <f>'Calculation - Composite Rates'!H50</f>
        <v>Triple-S</v>
      </c>
      <c r="J50" s="78">
        <v>0</v>
      </c>
      <c r="K50" s="78">
        <v>0</v>
      </c>
      <c r="L50" s="78">
        <v>0</v>
      </c>
      <c r="M50" s="78">
        <v>0</v>
      </c>
      <c r="O50" s="110">
        <v>907.13873308470966</v>
      </c>
      <c r="P50" s="110">
        <v>2041.0596494405966</v>
      </c>
      <c r="Q50" s="110">
        <v>1587.4952828982418</v>
      </c>
      <c r="R50" s="110">
        <v>2721.416199254129</v>
      </c>
      <c r="S50" s="6"/>
      <c r="T50" s="110">
        <v>168.9</v>
      </c>
      <c r="U50" s="110">
        <v>378.23</v>
      </c>
      <c r="V50" s="110">
        <v>301.07</v>
      </c>
      <c r="W50" s="110">
        <v>510.39</v>
      </c>
      <c r="Y50" s="74"/>
    </row>
    <row r="51" spans="1:25" x14ac:dyDescent="0.2">
      <c r="A51" s="74"/>
      <c r="F51" s="75">
        <f>'Calculation - Composite Rates'!F52</f>
        <v>3521</v>
      </c>
      <c r="G51" s="52" t="str">
        <f>'Calculation - Composite Rates'!G52</f>
        <v>FI*</v>
      </c>
      <c r="H51" s="76" t="str">
        <f>'Calculation - Composite Rates'!H52</f>
        <v>TRICARE Supplement Plan</v>
      </c>
      <c r="J51" s="78">
        <v>0</v>
      </c>
      <c r="K51" s="78">
        <v>0</v>
      </c>
      <c r="L51" s="78">
        <v>1</v>
      </c>
      <c r="M51" s="78">
        <v>0</v>
      </c>
      <c r="O51" s="110">
        <v>67.5</v>
      </c>
      <c r="P51" s="110">
        <v>132.5</v>
      </c>
      <c r="Q51" s="110">
        <v>132.5</v>
      </c>
      <c r="R51" s="110">
        <v>178.5</v>
      </c>
      <c r="S51" s="6"/>
      <c r="T51" s="110">
        <v>67.5</v>
      </c>
      <c r="U51" s="110">
        <v>132.5</v>
      </c>
      <c r="V51" s="110">
        <v>132.5</v>
      </c>
      <c r="W51" s="110">
        <v>178.5</v>
      </c>
      <c r="Y51" s="74"/>
    </row>
    <row r="52" spans="1:25" x14ac:dyDescent="0.2">
      <c r="A52" s="74"/>
      <c r="F52" s="75" t="str">
        <f>'Calculation - Composite Rates'!F53</f>
        <v>3521WAS</v>
      </c>
      <c r="G52" s="52" t="str">
        <f>'Calculation - Composite Rates'!G53</f>
        <v>FI*</v>
      </c>
      <c r="H52" s="76" t="str">
        <f>'Calculation - Composite Rates'!H53</f>
        <v>TRICARE Supplement Plan</v>
      </c>
      <c r="J52" s="78">
        <v>0</v>
      </c>
      <c r="K52" s="78">
        <v>0</v>
      </c>
      <c r="L52" s="78">
        <v>0</v>
      </c>
      <c r="M52" s="78">
        <v>0</v>
      </c>
      <c r="O52" s="110">
        <v>67.5</v>
      </c>
      <c r="P52" s="110">
        <v>132.5</v>
      </c>
      <c r="Q52" s="110">
        <v>132.5</v>
      </c>
      <c r="R52" s="110">
        <v>178.5</v>
      </c>
      <c r="S52" s="6"/>
      <c r="T52" s="110">
        <v>67.5</v>
      </c>
      <c r="U52" s="110">
        <v>132.5</v>
      </c>
      <c r="V52" s="110">
        <v>132.5</v>
      </c>
      <c r="W52" s="110">
        <v>178.5</v>
      </c>
      <c r="Y52" s="74"/>
    </row>
    <row r="53" spans="1:25" ht="13.5" customHeight="1" thickBot="1" x14ac:dyDescent="0.25">
      <c r="A53" s="74"/>
      <c r="F53" s="75"/>
      <c r="G53" s="52"/>
      <c r="H53" s="79" t="s">
        <v>0</v>
      </c>
      <c r="I53" s="52"/>
      <c r="J53" s="71">
        <f>SUM(J13:J52)</f>
        <v>1057</v>
      </c>
      <c r="K53" s="71">
        <f>SUM(K13:K52)</f>
        <v>551</v>
      </c>
      <c r="L53" s="71">
        <f>SUM(L13:L52)</f>
        <v>146</v>
      </c>
      <c r="M53" s="71">
        <f>SUM(M13:M52)</f>
        <v>628</v>
      </c>
      <c r="Y53" s="74"/>
    </row>
    <row r="54" spans="1:25" ht="14.25" customHeight="1" thickTop="1" thickBot="1" x14ac:dyDescent="0.25">
      <c r="A54" s="74"/>
      <c r="F54" s="75"/>
      <c r="G54" s="52"/>
      <c r="H54" s="79" t="s">
        <v>190</v>
      </c>
      <c r="I54" s="52"/>
      <c r="J54" s="71">
        <f>J53-(SUMIF($G$13:$G$52,"FI*",J$13:J$52)-SUMIF($G$13:$G$52,"FI",J$13:J$52))</f>
        <v>1057</v>
      </c>
      <c r="K54" s="71">
        <f>K53-(SUMIF($G$13:$G$52,"FI*",K$13:K$52)-SUMIF($G$13:$G$52,"FI",K$13:K$52))</f>
        <v>551</v>
      </c>
      <c r="L54" s="71">
        <f>L53-(SUMIF($G$13:$G$52,"FI*",L$13:L$52)-SUMIF($G$13:$G$52,"FI",L$13:L$52))</f>
        <v>145</v>
      </c>
      <c r="M54" s="71">
        <f>M53-(SUMIF($G$13:$G$52,"FI*",M$13:M$52)-SUMIF($G$13:$G$52,"FI",M$13:M$52))</f>
        <v>628</v>
      </c>
      <c r="Y54" s="74"/>
    </row>
    <row r="55" spans="1:25" ht="13.5" thickTop="1" x14ac:dyDescent="0.2">
      <c r="A55" s="74"/>
      <c r="F55" s="75"/>
      <c r="G55" s="52"/>
      <c r="H55" s="77"/>
      <c r="Y55" s="74"/>
    </row>
    <row r="56" spans="1:25" x14ac:dyDescent="0.2">
      <c r="A56" s="74"/>
      <c r="J56" s="130" t="s">
        <v>187</v>
      </c>
      <c r="K56" s="131"/>
      <c r="L56" s="131"/>
      <c r="M56" s="132"/>
      <c r="O56" s="146" t="s">
        <v>188</v>
      </c>
      <c r="P56" s="146"/>
      <c r="Q56" s="146"/>
      <c r="R56" s="146"/>
      <c r="T56" s="146" t="s">
        <v>189</v>
      </c>
      <c r="U56" s="146"/>
      <c r="V56" s="146"/>
      <c r="W56" s="146"/>
      <c r="Y56" s="74"/>
    </row>
    <row r="57" spans="1:25" x14ac:dyDescent="0.2">
      <c r="A57" s="74"/>
      <c r="Y57" s="74"/>
    </row>
    <row r="58" spans="1:25" x14ac:dyDescent="0.2">
      <c r="A58" s="74"/>
      <c r="B58" s="74"/>
      <c r="C58" s="74"/>
      <c r="D58" s="74"/>
      <c r="E58" s="74"/>
      <c r="F58" s="74"/>
      <c r="G58" s="74"/>
      <c r="H58" s="74"/>
      <c r="I58" s="74"/>
      <c r="J58" s="74"/>
      <c r="K58" s="74"/>
      <c r="L58" s="74"/>
      <c r="M58" s="74"/>
      <c r="N58" s="74"/>
      <c r="O58" s="74"/>
      <c r="P58" s="74"/>
      <c r="Q58" s="74"/>
      <c r="R58" s="74"/>
      <c r="S58" s="74"/>
      <c r="T58" s="74"/>
      <c r="U58" s="74"/>
      <c r="V58" s="74"/>
      <c r="W58" s="74"/>
      <c r="X58" s="74"/>
      <c r="Y58" s="74"/>
    </row>
  </sheetData>
  <mergeCells count="7">
    <mergeCell ref="T10:W10"/>
    <mergeCell ref="J11:M11"/>
    <mergeCell ref="O11:R11"/>
    <mergeCell ref="T11:W11"/>
    <mergeCell ref="J56:M56"/>
    <mergeCell ref="O56:R56"/>
    <mergeCell ref="T56:W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AC81"/>
  <sheetViews>
    <sheetView showGridLines="0" zoomScaleNormal="100" workbookViewId="0">
      <pane ySplit="11" topLeftCell="A12" activePane="bottomLeft" state="frozen"/>
      <selection pane="bottomLeft"/>
    </sheetView>
  </sheetViews>
  <sheetFormatPr defaultColWidth="0" defaultRowHeight="12.75" zeroHeight="1" x14ac:dyDescent="0.2"/>
  <cols>
    <col min="1" max="1" width="2.83203125" customWidth="1"/>
    <col min="2" max="5" width="1.83203125" customWidth="1"/>
    <col min="6" max="6" width="37.83203125" customWidth="1"/>
    <col min="7" max="7" width="8.83203125" customWidth="1"/>
    <col min="8" max="9" width="11.83203125" customWidth="1"/>
    <col min="10" max="10" width="1.83203125" customWidth="1"/>
    <col min="11" max="11" width="37.83203125" customWidth="1"/>
    <col min="12" max="12" width="8.83203125" customWidth="1"/>
    <col min="13" max="14" width="11.83203125" customWidth="1"/>
    <col min="15" max="15" width="1.83203125" customWidth="1"/>
    <col min="16" max="16" width="13.83203125" customWidth="1"/>
    <col min="17" max="17" width="1.83203125" customWidth="1"/>
    <col min="18" max="18" width="112.83203125" hidden="1" customWidth="1"/>
    <col min="19" max="19" width="1.83203125" customWidth="1"/>
    <col min="20" max="20" width="2.83203125" customWidth="1"/>
    <col min="21" max="29" width="0" hidden="1" customWidth="1"/>
    <col min="30" max="16384" width="9.33203125" hidden="1"/>
  </cols>
  <sheetData>
    <row r="1" spans="1:20" x14ac:dyDescent="0.2">
      <c r="A1" s="7"/>
      <c r="B1" s="7"/>
      <c r="C1" s="7"/>
      <c r="D1" s="7"/>
      <c r="E1" s="7"/>
      <c r="F1" s="7"/>
      <c r="G1" s="7"/>
      <c r="H1" s="7"/>
      <c r="I1" s="7"/>
      <c r="J1" s="7"/>
      <c r="K1" s="7"/>
      <c r="L1" s="7"/>
      <c r="M1" s="7"/>
      <c r="N1" s="7"/>
      <c r="O1" s="7"/>
      <c r="P1" s="7"/>
      <c r="Q1" s="7"/>
      <c r="R1" s="7"/>
      <c r="S1" s="7"/>
      <c r="T1" s="7"/>
    </row>
    <row r="2" spans="1:20" x14ac:dyDescent="0.2">
      <c r="A2" s="7"/>
      <c r="T2" s="7"/>
    </row>
    <row r="3" spans="1:20" ht="20.25" x14ac:dyDescent="0.3">
      <c r="A3" s="7"/>
      <c r="C3" s="35" t="s">
        <v>322</v>
      </c>
      <c r="D3" s="35"/>
      <c r="E3" s="35"/>
      <c r="F3" s="35"/>
      <c r="G3" s="35"/>
      <c r="H3" s="35"/>
      <c r="I3" s="35"/>
      <c r="J3" s="35"/>
      <c r="K3" s="35"/>
      <c r="L3" s="35"/>
      <c r="M3" s="35"/>
      <c r="N3" s="35"/>
      <c r="O3" s="35"/>
      <c r="P3" s="35"/>
      <c r="Q3" s="35"/>
      <c r="R3" s="35"/>
      <c r="T3" s="7"/>
    </row>
    <row r="4" spans="1:20" x14ac:dyDescent="0.2">
      <c r="A4" s="7"/>
      <c r="T4" s="7"/>
    </row>
    <row r="5" spans="1:20" ht="18.75" thickBot="1" x14ac:dyDescent="0.3">
      <c r="A5" s="7"/>
      <c r="D5" s="36" t="s">
        <v>107</v>
      </c>
      <c r="E5" s="36"/>
      <c r="F5" s="36"/>
      <c r="G5" s="36"/>
      <c r="H5" s="36"/>
      <c r="I5" s="36"/>
      <c r="J5" s="36"/>
      <c r="K5" s="36"/>
      <c r="L5" s="36"/>
      <c r="M5" s="36"/>
      <c r="N5" s="36"/>
      <c r="O5" s="36"/>
      <c r="P5" s="36"/>
      <c r="Q5" s="36"/>
      <c r="R5" s="36"/>
      <c r="T5" s="7"/>
    </row>
    <row r="6" spans="1:20" ht="13.5" thickTop="1" x14ac:dyDescent="0.2">
      <c r="A6" s="7"/>
      <c r="T6" s="7"/>
    </row>
    <row r="7" spans="1:20" x14ac:dyDescent="0.2">
      <c r="A7" s="7"/>
      <c r="T7" s="7"/>
    </row>
    <row r="8" spans="1:20" ht="16.5" thickBot="1" x14ac:dyDescent="0.3">
      <c r="A8" s="7"/>
      <c r="E8" s="37" t="s">
        <v>108</v>
      </c>
      <c r="F8" s="37"/>
      <c r="G8" s="37"/>
      <c r="H8" s="37"/>
      <c r="I8" s="37"/>
      <c r="J8" s="37"/>
      <c r="K8" s="37"/>
      <c r="L8" s="37"/>
      <c r="M8" s="37"/>
      <c r="N8" s="37"/>
      <c r="O8" s="37"/>
      <c r="P8" s="37"/>
      <c r="Q8" s="37"/>
      <c r="R8" s="37"/>
      <c r="T8" s="7"/>
    </row>
    <row r="9" spans="1:20" ht="13.5" thickTop="1" x14ac:dyDescent="0.2">
      <c r="A9" s="7"/>
      <c r="T9" s="7"/>
    </row>
    <row r="10" spans="1:20" ht="13.5" thickBot="1" x14ac:dyDescent="0.25">
      <c r="A10" s="7"/>
      <c r="F10" s="135">
        <v>2021</v>
      </c>
      <c r="G10" s="135"/>
      <c r="H10" s="135"/>
      <c r="I10" s="135"/>
      <c r="K10" s="135">
        <v>2022</v>
      </c>
      <c r="L10" s="135"/>
      <c r="M10" s="135"/>
      <c r="N10" s="135"/>
      <c r="T10" s="7"/>
    </row>
    <row r="11" spans="1:20" ht="26.25" thickBot="1" x14ac:dyDescent="0.25">
      <c r="A11" s="7"/>
      <c r="F11" s="38" t="s">
        <v>109</v>
      </c>
      <c r="G11" s="39" t="s">
        <v>110</v>
      </c>
      <c r="H11" s="12" t="s">
        <v>111</v>
      </c>
      <c r="I11" s="12" t="s">
        <v>174</v>
      </c>
      <c r="K11" s="38" t="s">
        <v>109</v>
      </c>
      <c r="L11" s="39" t="s">
        <v>110</v>
      </c>
      <c r="M11" s="12" t="s">
        <v>111</v>
      </c>
      <c r="N11" s="12" t="s">
        <v>174</v>
      </c>
      <c r="P11" s="12" t="s">
        <v>112</v>
      </c>
      <c r="T11" s="7"/>
    </row>
    <row r="12" spans="1:20" x14ac:dyDescent="0.2">
      <c r="A12" s="7"/>
      <c r="F12" s="44" t="s">
        <v>15</v>
      </c>
      <c r="G12" s="45" t="s">
        <v>113</v>
      </c>
      <c r="H12" s="46">
        <v>14400</v>
      </c>
      <c r="I12" s="47">
        <v>1</v>
      </c>
      <c r="K12" s="44" t="s">
        <v>15</v>
      </c>
      <c r="L12" s="45" t="s">
        <v>113</v>
      </c>
      <c r="M12" s="46">
        <v>14400</v>
      </c>
      <c r="N12" s="128">
        <v>1</v>
      </c>
      <c r="O12" s="48"/>
      <c r="P12" s="49" t="s">
        <v>114</v>
      </c>
      <c r="R12" s="1" t="s">
        <v>163</v>
      </c>
      <c r="T12" s="7"/>
    </row>
    <row r="13" spans="1:20" x14ac:dyDescent="0.2">
      <c r="A13" s="7"/>
      <c r="F13" s="40" t="s">
        <v>48</v>
      </c>
      <c r="G13" s="11" t="s">
        <v>113</v>
      </c>
      <c r="H13" s="41">
        <v>15400</v>
      </c>
      <c r="I13" s="42">
        <v>1</v>
      </c>
      <c r="K13" s="40" t="s">
        <v>48</v>
      </c>
      <c r="L13" s="11" t="s">
        <v>113</v>
      </c>
      <c r="M13" s="41">
        <v>15400</v>
      </c>
      <c r="N13" s="42">
        <v>1</v>
      </c>
      <c r="P13" s="43" t="s">
        <v>114</v>
      </c>
      <c r="R13" s="1" t="s">
        <v>163</v>
      </c>
      <c r="T13" s="7"/>
    </row>
    <row r="14" spans="1:20" x14ac:dyDescent="0.2">
      <c r="A14" s="7"/>
      <c r="F14" s="40" t="s">
        <v>16</v>
      </c>
      <c r="G14" s="11" t="s">
        <v>113</v>
      </c>
      <c r="H14" s="41">
        <v>14410</v>
      </c>
      <c r="I14" s="42">
        <v>1.0209636868121563</v>
      </c>
      <c r="K14" s="40" t="s">
        <v>16</v>
      </c>
      <c r="L14" s="11" t="s">
        <v>113</v>
      </c>
      <c r="M14" s="41">
        <v>14410</v>
      </c>
      <c r="N14" s="42">
        <v>1.0271648788364509</v>
      </c>
      <c r="P14" s="43" t="s">
        <v>114</v>
      </c>
      <c r="R14" s="1" t="s">
        <v>163</v>
      </c>
      <c r="T14" s="7"/>
    </row>
    <row r="15" spans="1:20" x14ac:dyDescent="0.2">
      <c r="A15" s="7"/>
      <c r="F15" s="40" t="s">
        <v>47</v>
      </c>
      <c r="G15" s="11" t="s">
        <v>113</v>
      </c>
      <c r="H15" s="41">
        <v>15510</v>
      </c>
      <c r="I15" s="42">
        <v>0.96634793480274117</v>
      </c>
      <c r="K15" s="40" t="s">
        <v>47</v>
      </c>
      <c r="L15" s="11" t="s">
        <v>113</v>
      </c>
      <c r="M15" s="41">
        <v>15510</v>
      </c>
      <c r="N15" s="42">
        <v>0.87932350748944987</v>
      </c>
      <c r="P15" s="43" t="s">
        <v>114</v>
      </c>
      <c r="R15" s="1" t="s">
        <v>163</v>
      </c>
      <c r="T15" s="7"/>
    </row>
    <row r="16" spans="1:20" x14ac:dyDescent="0.2">
      <c r="A16" s="7"/>
      <c r="F16" s="40" t="s">
        <v>115</v>
      </c>
      <c r="G16" s="11" t="s">
        <v>113</v>
      </c>
      <c r="H16" s="41">
        <v>14360</v>
      </c>
      <c r="I16" s="42">
        <v>1.0357904192217642</v>
      </c>
      <c r="K16" s="40" t="s">
        <v>115</v>
      </c>
      <c r="L16" s="11" t="s">
        <v>113</v>
      </c>
      <c r="M16" s="41">
        <v>14360</v>
      </c>
      <c r="N16" s="42">
        <v>1.0599681780024377</v>
      </c>
      <c r="P16" s="43" t="s">
        <v>116</v>
      </c>
      <c r="R16" s="1" t="s">
        <v>163</v>
      </c>
      <c r="T16" s="7"/>
    </row>
    <row r="17" spans="1:20" x14ac:dyDescent="0.2">
      <c r="A17" s="7"/>
      <c r="F17" s="40" t="s">
        <v>38</v>
      </c>
      <c r="G17" s="11" t="s">
        <v>113</v>
      </c>
      <c r="H17" s="41">
        <v>3590</v>
      </c>
      <c r="I17" s="42">
        <v>1.0357904192217642</v>
      </c>
      <c r="K17" s="40" t="s">
        <v>38</v>
      </c>
      <c r="L17" s="11" t="s">
        <v>113</v>
      </c>
      <c r="M17" s="41">
        <v>3590</v>
      </c>
      <c r="N17" s="42">
        <v>1.0599681780024377</v>
      </c>
      <c r="P17" s="43" t="s">
        <v>116</v>
      </c>
      <c r="R17" s="1" t="s">
        <v>163</v>
      </c>
      <c r="T17" s="7"/>
    </row>
    <row r="18" spans="1:20" x14ac:dyDescent="0.2">
      <c r="A18" s="7"/>
      <c r="F18" s="40" t="s">
        <v>254</v>
      </c>
      <c r="G18" s="11" t="s">
        <v>113</v>
      </c>
      <c r="H18" s="41" t="s">
        <v>117</v>
      </c>
      <c r="I18" s="42">
        <v>0.93688977976158461</v>
      </c>
      <c r="K18" s="40" t="s">
        <v>320</v>
      </c>
      <c r="L18" s="11" t="s">
        <v>113</v>
      </c>
      <c r="M18" s="41">
        <v>16030</v>
      </c>
      <c r="N18" s="42">
        <v>0.94513064683979597</v>
      </c>
      <c r="P18" s="43" t="s">
        <v>116</v>
      </c>
      <c r="R18" s="1" t="s">
        <v>164</v>
      </c>
      <c r="T18" s="7"/>
    </row>
    <row r="19" spans="1:20" x14ac:dyDescent="0.2">
      <c r="A19" s="7"/>
      <c r="F19" s="40" t="s">
        <v>255</v>
      </c>
      <c r="G19" s="11" t="s">
        <v>113</v>
      </c>
      <c r="H19" s="41" t="s">
        <v>117</v>
      </c>
      <c r="I19" s="42">
        <v>0.95864094241709197</v>
      </c>
      <c r="K19" s="40" t="s">
        <v>318</v>
      </c>
      <c r="L19" s="11" t="s">
        <v>113</v>
      </c>
      <c r="M19" s="41">
        <v>16040</v>
      </c>
      <c r="N19" s="42">
        <v>0.88576409544803825</v>
      </c>
      <c r="P19" s="43" t="s">
        <v>116</v>
      </c>
      <c r="R19" s="1" t="s">
        <v>164</v>
      </c>
      <c r="T19" s="7"/>
    </row>
    <row r="20" spans="1:20" ht="12.75" customHeight="1" x14ac:dyDescent="0.2">
      <c r="A20" s="7"/>
      <c r="F20" s="40" t="s">
        <v>256</v>
      </c>
      <c r="G20" s="11" t="s">
        <v>113</v>
      </c>
      <c r="H20" s="41" t="s">
        <v>117</v>
      </c>
      <c r="I20" s="42">
        <v>0.84112241319742076</v>
      </c>
      <c r="K20" s="40" t="s">
        <v>319</v>
      </c>
      <c r="L20" s="11" t="s">
        <v>113</v>
      </c>
      <c r="M20" s="41">
        <v>16020</v>
      </c>
      <c r="N20" s="42">
        <v>0.80533724458268785</v>
      </c>
      <c r="P20" s="43" t="s">
        <v>116</v>
      </c>
      <c r="R20" s="1" t="s">
        <v>164</v>
      </c>
      <c r="T20" s="7"/>
    </row>
    <row r="21" spans="1:20" ht="12.75" customHeight="1" x14ac:dyDescent="0.2">
      <c r="A21" s="7"/>
      <c r="F21" s="40" t="s">
        <v>42</v>
      </c>
      <c r="G21" s="11" t="s">
        <v>113</v>
      </c>
      <c r="H21" s="41">
        <v>3580</v>
      </c>
      <c r="I21" s="42">
        <v>0.78854702198616022</v>
      </c>
      <c r="K21" s="40" t="s">
        <v>321</v>
      </c>
      <c r="L21" s="11" t="s">
        <v>113</v>
      </c>
      <c r="M21" s="41">
        <v>16050</v>
      </c>
      <c r="N21" s="42">
        <v>0.94545821820734155</v>
      </c>
      <c r="P21" s="43" t="s">
        <v>116</v>
      </c>
      <c r="R21" s="1"/>
      <c r="T21" s="7"/>
    </row>
    <row r="22" spans="1:20" x14ac:dyDescent="0.2">
      <c r="A22" s="7"/>
      <c r="F22" s="40" t="s">
        <v>39</v>
      </c>
      <c r="G22" s="11" t="s">
        <v>113</v>
      </c>
      <c r="H22" s="41">
        <v>13210</v>
      </c>
      <c r="I22" s="42">
        <v>1.022578777357612</v>
      </c>
      <c r="K22" s="40" t="s">
        <v>42</v>
      </c>
      <c r="L22" s="11" t="s">
        <v>113</v>
      </c>
      <c r="M22" s="41">
        <v>3580</v>
      </c>
      <c r="N22" s="42">
        <v>0.72536651480424186</v>
      </c>
      <c r="P22" s="43" t="s">
        <v>116</v>
      </c>
      <c r="R22" s="1" t="s">
        <v>163</v>
      </c>
      <c r="T22" s="7"/>
    </row>
    <row r="23" spans="1:20" x14ac:dyDescent="0.2">
      <c r="A23" s="7"/>
      <c r="F23" s="40" t="s">
        <v>40</v>
      </c>
      <c r="G23" s="11" t="s">
        <v>113</v>
      </c>
      <c r="H23" s="41">
        <v>13200</v>
      </c>
      <c r="I23" s="42">
        <v>0.99928223445668729</v>
      </c>
      <c r="K23" s="40" t="s">
        <v>39</v>
      </c>
      <c r="L23" s="11" t="s">
        <v>113</v>
      </c>
      <c r="M23" s="41">
        <v>13210</v>
      </c>
      <c r="N23" s="42">
        <v>1.0390450169631955</v>
      </c>
      <c r="P23" s="43" t="s">
        <v>133</v>
      </c>
      <c r="R23" s="1" t="s">
        <v>165</v>
      </c>
      <c r="T23" s="7"/>
    </row>
    <row r="24" spans="1:20" x14ac:dyDescent="0.2">
      <c r="A24" s="7"/>
      <c r="F24" s="40" t="s">
        <v>134</v>
      </c>
      <c r="G24" s="11" t="s">
        <v>113</v>
      </c>
      <c r="H24" s="41">
        <v>3621</v>
      </c>
      <c r="I24" s="42">
        <v>0.99451966048493734</v>
      </c>
      <c r="K24" s="40" t="s">
        <v>40</v>
      </c>
      <c r="L24" s="11" t="s">
        <v>113</v>
      </c>
      <c r="M24" s="41">
        <v>13200</v>
      </c>
      <c r="N24" s="42">
        <v>0.93407253159471648</v>
      </c>
      <c r="P24" s="43" t="s">
        <v>133</v>
      </c>
      <c r="R24" s="1" t="s">
        <v>165</v>
      </c>
      <c r="T24" s="7"/>
    </row>
    <row r="25" spans="1:20" x14ac:dyDescent="0.2">
      <c r="A25" s="7"/>
      <c r="F25" s="40" t="s">
        <v>136</v>
      </c>
      <c r="G25" s="11" t="s">
        <v>113</v>
      </c>
      <c r="H25" s="41">
        <v>3541</v>
      </c>
      <c r="I25" s="42">
        <v>0.99451966048493734</v>
      </c>
      <c r="K25" s="40" t="s">
        <v>317</v>
      </c>
      <c r="L25" s="11" t="s">
        <v>113</v>
      </c>
      <c r="M25" s="41">
        <v>16060</v>
      </c>
      <c r="N25" s="42">
        <v>0.98391755038206952</v>
      </c>
      <c r="P25" s="43" t="s">
        <v>116</v>
      </c>
      <c r="R25" s="1"/>
      <c r="T25" s="7"/>
    </row>
    <row r="26" spans="1:20" x14ac:dyDescent="0.2">
      <c r="A26" s="7"/>
      <c r="F26" s="40" t="s">
        <v>137</v>
      </c>
      <c r="G26" s="11" t="s">
        <v>113</v>
      </c>
      <c r="H26" s="41">
        <v>3611</v>
      </c>
      <c r="I26" s="42">
        <v>1.0211638302079837</v>
      </c>
      <c r="K26" s="40" t="s">
        <v>134</v>
      </c>
      <c r="L26" s="11" t="s">
        <v>113</v>
      </c>
      <c r="M26" s="41">
        <v>3621</v>
      </c>
      <c r="N26" s="42">
        <v>1.1542260425649593</v>
      </c>
      <c r="P26" s="43" t="s">
        <v>133</v>
      </c>
      <c r="R26" s="1" t="s">
        <v>135</v>
      </c>
      <c r="T26" s="7"/>
    </row>
    <row r="27" spans="1:20" x14ac:dyDescent="0.2">
      <c r="A27" s="7"/>
      <c r="F27" s="40" t="s">
        <v>139</v>
      </c>
      <c r="G27" s="11" t="s">
        <v>113</v>
      </c>
      <c r="H27" s="41">
        <v>3651</v>
      </c>
      <c r="I27" s="42">
        <v>1.0211638302079837</v>
      </c>
      <c r="K27" s="40" t="s">
        <v>136</v>
      </c>
      <c r="L27" s="11" t="s">
        <v>113</v>
      </c>
      <c r="M27" s="41">
        <v>3541</v>
      </c>
      <c r="N27" s="42">
        <v>1.1542260425649593</v>
      </c>
      <c r="P27" s="43" t="s">
        <v>133</v>
      </c>
      <c r="R27" s="1" t="s">
        <v>163</v>
      </c>
      <c r="T27" s="7"/>
    </row>
    <row r="28" spans="1:20" x14ac:dyDescent="0.2">
      <c r="A28" s="7"/>
      <c r="F28" s="40" t="s">
        <v>141</v>
      </c>
      <c r="G28" s="11" t="s">
        <v>113</v>
      </c>
      <c r="H28" s="41">
        <v>3550</v>
      </c>
      <c r="I28" s="42">
        <v>1.1239034380820074</v>
      </c>
      <c r="K28" s="40" t="s">
        <v>137</v>
      </c>
      <c r="L28" s="11" t="s">
        <v>113</v>
      </c>
      <c r="M28" s="41">
        <v>3611</v>
      </c>
      <c r="N28" s="42">
        <v>0.99166186029508852</v>
      </c>
      <c r="P28" s="43" t="s">
        <v>116</v>
      </c>
      <c r="R28" s="1" t="s">
        <v>138</v>
      </c>
      <c r="T28" s="7"/>
    </row>
    <row r="29" spans="1:20" x14ac:dyDescent="0.2">
      <c r="A29" s="7"/>
      <c r="F29" s="40" t="s">
        <v>141</v>
      </c>
      <c r="G29" s="11" t="s">
        <v>113</v>
      </c>
      <c r="H29" s="41">
        <v>11780</v>
      </c>
      <c r="I29" s="42">
        <v>1.1239034380820074</v>
      </c>
      <c r="K29" s="40" t="s">
        <v>139</v>
      </c>
      <c r="L29" s="11" t="s">
        <v>113</v>
      </c>
      <c r="M29" s="41">
        <v>3651</v>
      </c>
      <c r="N29" s="42">
        <v>0.99166186029508852</v>
      </c>
      <c r="P29" s="43" t="s">
        <v>116</v>
      </c>
      <c r="R29" s="1" t="s">
        <v>140</v>
      </c>
      <c r="T29" s="7"/>
    </row>
    <row r="30" spans="1:20" x14ac:dyDescent="0.2">
      <c r="A30" s="7"/>
      <c r="F30" s="40" t="s">
        <v>142</v>
      </c>
      <c r="G30" s="11" t="s">
        <v>113</v>
      </c>
      <c r="H30" s="41">
        <v>3551</v>
      </c>
      <c r="I30" s="42">
        <v>1.3429960166965038</v>
      </c>
      <c r="K30" s="40" t="s">
        <v>141</v>
      </c>
      <c r="L30" s="11" t="s">
        <v>113</v>
      </c>
      <c r="M30" s="41">
        <v>3550</v>
      </c>
      <c r="N30" s="42">
        <v>1.0392690576397283</v>
      </c>
      <c r="P30" s="43" t="s">
        <v>133</v>
      </c>
      <c r="R30" s="1" t="s">
        <v>166</v>
      </c>
      <c r="T30" s="7"/>
    </row>
    <row r="31" spans="1:20" x14ac:dyDescent="0.2">
      <c r="A31" s="7"/>
      <c r="F31" s="40" t="s">
        <v>143</v>
      </c>
      <c r="G31" s="11" t="s">
        <v>113</v>
      </c>
      <c r="H31" s="41">
        <v>15820</v>
      </c>
      <c r="I31" s="42">
        <v>1.3429960166965038</v>
      </c>
      <c r="K31" s="40" t="s">
        <v>141</v>
      </c>
      <c r="L31" s="11" t="s">
        <v>113</v>
      </c>
      <c r="M31" s="41">
        <v>11780</v>
      </c>
      <c r="N31" s="42">
        <v>1.0392690576397283</v>
      </c>
      <c r="P31" s="43" t="s">
        <v>133</v>
      </c>
      <c r="R31" s="1" t="s">
        <v>163</v>
      </c>
      <c r="T31" s="7"/>
    </row>
    <row r="32" spans="1:20" x14ac:dyDescent="0.2">
      <c r="A32" s="7"/>
      <c r="F32" s="40" t="s">
        <v>144</v>
      </c>
      <c r="G32" s="11" t="s">
        <v>145</v>
      </c>
      <c r="H32" s="41">
        <v>13060</v>
      </c>
      <c r="I32" s="42">
        <v>1.0213245617168285</v>
      </c>
      <c r="K32" s="40" t="s">
        <v>142</v>
      </c>
      <c r="L32" s="11" t="s">
        <v>113</v>
      </c>
      <c r="M32" s="41">
        <v>3551</v>
      </c>
      <c r="N32" s="42">
        <v>1.3699956258103243</v>
      </c>
      <c r="P32" s="43" t="s">
        <v>116</v>
      </c>
      <c r="R32" s="1" t="s">
        <v>163</v>
      </c>
      <c r="T32" s="7"/>
    </row>
    <row r="33" spans="1:20" x14ac:dyDescent="0.2">
      <c r="A33" s="7"/>
      <c r="F33" s="40" t="s">
        <v>146</v>
      </c>
      <c r="G33" s="11" t="s">
        <v>145</v>
      </c>
      <c r="H33" s="41">
        <v>3504</v>
      </c>
      <c r="I33" s="42">
        <v>1.1178313958993691</v>
      </c>
      <c r="K33" s="40" t="s">
        <v>143</v>
      </c>
      <c r="L33" s="11" t="s">
        <v>113</v>
      </c>
      <c r="M33" s="41">
        <v>15820</v>
      </c>
      <c r="N33" s="42">
        <v>1.3699956258103243</v>
      </c>
      <c r="P33" s="43" t="s">
        <v>116</v>
      </c>
      <c r="R33" s="1" t="s">
        <v>163</v>
      </c>
      <c r="T33" s="7"/>
    </row>
    <row r="34" spans="1:20" x14ac:dyDescent="0.2">
      <c r="A34" s="7"/>
      <c r="F34" s="40" t="s">
        <v>147</v>
      </c>
      <c r="G34" s="11" t="s">
        <v>145</v>
      </c>
      <c r="H34" s="41">
        <v>3505</v>
      </c>
      <c r="I34" s="42">
        <v>0.99484037568013017</v>
      </c>
      <c r="K34" s="40" t="s">
        <v>144</v>
      </c>
      <c r="L34" s="11" t="s">
        <v>145</v>
      </c>
      <c r="M34" s="41">
        <v>13060</v>
      </c>
      <c r="N34" s="42">
        <v>0.9063450566374992</v>
      </c>
      <c r="P34" s="43" t="s">
        <v>133</v>
      </c>
      <c r="R34" s="1" t="s">
        <v>165</v>
      </c>
      <c r="T34" s="7"/>
    </row>
    <row r="35" spans="1:20" x14ac:dyDescent="0.2">
      <c r="A35" s="7"/>
      <c r="F35" s="40" t="s">
        <v>148</v>
      </c>
      <c r="G35" s="11" t="s">
        <v>145</v>
      </c>
      <c r="H35" s="41">
        <v>3544</v>
      </c>
      <c r="I35" s="42">
        <v>1.1178313958993691</v>
      </c>
      <c r="K35" s="40" t="s">
        <v>146</v>
      </c>
      <c r="L35" s="11" t="s">
        <v>145</v>
      </c>
      <c r="M35" s="41">
        <v>3504</v>
      </c>
      <c r="N35" s="42">
        <v>0.93075202671655688</v>
      </c>
      <c r="P35" s="43" t="s">
        <v>133</v>
      </c>
      <c r="R35" s="1" t="s">
        <v>165</v>
      </c>
      <c r="T35" s="7"/>
    </row>
    <row r="36" spans="1:20" x14ac:dyDescent="0.2">
      <c r="A36" s="7"/>
      <c r="F36" s="40" t="s">
        <v>149</v>
      </c>
      <c r="G36" s="11" t="s">
        <v>145</v>
      </c>
      <c r="H36" s="41">
        <v>3545</v>
      </c>
      <c r="I36" s="42">
        <v>0.99484037568013017</v>
      </c>
      <c r="K36" s="40" t="s">
        <v>147</v>
      </c>
      <c r="L36" s="11" t="s">
        <v>145</v>
      </c>
      <c r="M36" s="41">
        <v>3505</v>
      </c>
      <c r="N36" s="42">
        <v>0.90351462859656617</v>
      </c>
      <c r="P36" s="43" t="s">
        <v>133</v>
      </c>
      <c r="R36" s="1" t="s">
        <v>165</v>
      </c>
      <c r="T36" s="7"/>
    </row>
    <row r="37" spans="1:20" x14ac:dyDescent="0.2">
      <c r="A37" s="7"/>
      <c r="F37" s="40" t="s">
        <v>150</v>
      </c>
      <c r="G37" s="11" t="s">
        <v>145</v>
      </c>
      <c r="H37" s="41">
        <v>3554</v>
      </c>
      <c r="I37" s="42">
        <v>1.0798575555303547</v>
      </c>
      <c r="K37" s="40" t="s">
        <v>148</v>
      </c>
      <c r="L37" s="11" t="s">
        <v>145</v>
      </c>
      <c r="M37" s="41">
        <v>3544</v>
      </c>
      <c r="N37" s="42">
        <v>0.93075202671655688</v>
      </c>
      <c r="P37" s="43" t="s">
        <v>133</v>
      </c>
      <c r="R37" s="1" t="s">
        <v>165</v>
      </c>
      <c r="T37" s="7"/>
    </row>
    <row r="38" spans="1:20" x14ac:dyDescent="0.2">
      <c r="A38" s="7"/>
      <c r="F38" s="40" t="s">
        <v>151</v>
      </c>
      <c r="G38" s="11" t="s">
        <v>145</v>
      </c>
      <c r="H38" s="41">
        <v>3555</v>
      </c>
      <c r="I38" s="42">
        <v>0.98580496436551579</v>
      </c>
      <c r="K38" s="40" t="s">
        <v>149</v>
      </c>
      <c r="L38" s="11" t="s">
        <v>145</v>
      </c>
      <c r="M38" s="41">
        <v>3545</v>
      </c>
      <c r="N38" s="42">
        <v>0.90351462859656617</v>
      </c>
      <c r="P38" s="43" t="s">
        <v>133</v>
      </c>
      <c r="R38" s="1" t="s">
        <v>165</v>
      </c>
      <c r="T38" s="7"/>
    </row>
    <row r="39" spans="1:20" x14ac:dyDescent="0.2">
      <c r="A39" s="7"/>
      <c r="F39" s="40" t="s">
        <v>43</v>
      </c>
      <c r="G39" s="11" t="s">
        <v>145</v>
      </c>
      <c r="H39" s="41">
        <v>3595</v>
      </c>
      <c r="I39" s="42">
        <v>1.0507965278806681</v>
      </c>
      <c r="K39" s="40" t="s">
        <v>150</v>
      </c>
      <c r="L39" s="11" t="s">
        <v>145</v>
      </c>
      <c r="M39" s="41">
        <v>3554</v>
      </c>
      <c r="N39" s="42">
        <v>0.91494917321670488</v>
      </c>
      <c r="P39" s="43" t="s">
        <v>133</v>
      </c>
      <c r="R39" s="1" t="s">
        <v>165</v>
      </c>
      <c r="T39" s="7"/>
    </row>
    <row r="40" spans="1:20" x14ac:dyDescent="0.2">
      <c r="A40" s="7"/>
      <c r="F40" s="40" t="s">
        <v>44</v>
      </c>
      <c r="G40" s="11" t="s">
        <v>145</v>
      </c>
      <c r="H40" s="41">
        <v>3594</v>
      </c>
      <c r="I40" s="42">
        <v>1.1250876711259425</v>
      </c>
      <c r="K40" s="40" t="s">
        <v>151</v>
      </c>
      <c r="L40" s="11" t="s">
        <v>145</v>
      </c>
      <c r="M40" s="41">
        <v>3555</v>
      </c>
      <c r="N40" s="42">
        <v>0.88816121260070102</v>
      </c>
      <c r="P40" s="43" t="s">
        <v>133</v>
      </c>
      <c r="R40" s="1" t="s">
        <v>165</v>
      </c>
      <c r="T40" s="7"/>
    </row>
    <row r="41" spans="1:20" x14ac:dyDescent="0.2">
      <c r="A41" s="7"/>
      <c r="F41" s="40" t="s">
        <v>152</v>
      </c>
      <c r="G41" s="11" t="s">
        <v>145</v>
      </c>
      <c r="H41" s="41">
        <v>13040</v>
      </c>
      <c r="I41" s="42">
        <v>1.0017757369093612</v>
      </c>
      <c r="K41" s="40" t="s">
        <v>43</v>
      </c>
      <c r="L41" s="11" t="s">
        <v>145</v>
      </c>
      <c r="M41" s="41">
        <v>3595</v>
      </c>
      <c r="N41" s="42">
        <v>0.91291731655345532</v>
      </c>
      <c r="P41" s="43" t="s">
        <v>133</v>
      </c>
      <c r="R41" s="1" t="s">
        <v>165</v>
      </c>
      <c r="T41" s="7"/>
    </row>
    <row r="42" spans="1:20" x14ac:dyDescent="0.2">
      <c r="A42" s="7"/>
      <c r="F42" s="40" t="s">
        <v>153</v>
      </c>
      <c r="G42" s="11" t="s">
        <v>145</v>
      </c>
      <c r="H42" s="41">
        <v>13030</v>
      </c>
      <c r="I42" s="42">
        <v>1.0802719407045158</v>
      </c>
      <c r="K42" s="40" t="s">
        <v>44</v>
      </c>
      <c r="L42" s="11" t="s">
        <v>145</v>
      </c>
      <c r="M42" s="41">
        <v>3594</v>
      </c>
      <c r="N42" s="42">
        <v>0.94721009074219209</v>
      </c>
      <c r="P42" s="43" t="s">
        <v>133</v>
      </c>
      <c r="R42" s="1" t="s">
        <v>165</v>
      </c>
      <c r="T42" s="7"/>
    </row>
    <row r="43" spans="1:20" x14ac:dyDescent="0.2">
      <c r="A43" s="7"/>
      <c r="F43" s="40" t="s">
        <v>154</v>
      </c>
      <c r="G43" s="11" t="s">
        <v>145</v>
      </c>
      <c r="H43" s="41">
        <v>13050</v>
      </c>
      <c r="I43" s="42">
        <v>1.0385216931793975</v>
      </c>
      <c r="K43" s="40" t="s">
        <v>152</v>
      </c>
      <c r="L43" s="11" t="s">
        <v>145</v>
      </c>
      <c r="M43" s="41">
        <v>13040</v>
      </c>
      <c r="N43" s="42">
        <v>0.90478076950627062</v>
      </c>
      <c r="P43" s="43" t="s">
        <v>133</v>
      </c>
      <c r="R43" s="1" t="s">
        <v>165</v>
      </c>
      <c r="T43" s="7"/>
    </row>
    <row r="44" spans="1:20" x14ac:dyDescent="0.2">
      <c r="A44" s="7"/>
      <c r="F44" s="40" t="s">
        <v>50</v>
      </c>
      <c r="G44" s="11" t="s">
        <v>145</v>
      </c>
      <c r="H44" s="41">
        <v>13071</v>
      </c>
      <c r="I44" s="42">
        <v>1.0185302451741105</v>
      </c>
      <c r="K44" s="40" t="s">
        <v>153</v>
      </c>
      <c r="L44" s="11" t="s">
        <v>145</v>
      </c>
      <c r="M44" s="41">
        <v>13030</v>
      </c>
      <c r="N44" s="42">
        <v>0.91042149875198897</v>
      </c>
      <c r="P44" s="43" t="s">
        <v>133</v>
      </c>
      <c r="R44" s="1" t="s">
        <v>165</v>
      </c>
      <c r="T44" s="7"/>
    </row>
    <row r="45" spans="1:20" x14ac:dyDescent="0.2">
      <c r="A45" s="7"/>
      <c r="F45" s="40" t="s">
        <v>49</v>
      </c>
      <c r="G45" s="11" t="s">
        <v>145</v>
      </c>
      <c r="H45" s="41">
        <v>9317</v>
      </c>
      <c r="I45" s="42">
        <v>1.1366303856990876</v>
      </c>
      <c r="K45" s="40" t="s">
        <v>154</v>
      </c>
      <c r="L45" s="11" t="s">
        <v>145</v>
      </c>
      <c r="M45" s="41">
        <v>13050</v>
      </c>
      <c r="N45" s="42">
        <v>0.90968298621192301</v>
      </c>
      <c r="P45" s="43" t="s">
        <v>133</v>
      </c>
      <c r="R45" s="1" t="s">
        <v>165</v>
      </c>
      <c r="T45" s="7"/>
    </row>
    <row r="46" spans="1:20" x14ac:dyDescent="0.2">
      <c r="A46" s="7"/>
      <c r="F46" s="40" t="s">
        <v>155</v>
      </c>
      <c r="G46" s="11" t="s">
        <v>145</v>
      </c>
      <c r="H46" s="41">
        <v>3501</v>
      </c>
      <c r="I46" s="42">
        <v>1.1082735025140811</v>
      </c>
      <c r="K46" s="40" t="s">
        <v>50</v>
      </c>
      <c r="L46" s="11" t="s">
        <v>145</v>
      </c>
      <c r="M46" s="41">
        <v>13071</v>
      </c>
      <c r="N46" s="42">
        <v>1.0939416664818278</v>
      </c>
      <c r="P46" s="43" t="s">
        <v>133</v>
      </c>
      <c r="R46" s="1" t="s">
        <v>165</v>
      </c>
      <c r="T46" s="7"/>
    </row>
    <row r="47" spans="1:20" x14ac:dyDescent="0.2">
      <c r="A47" s="7"/>
      <c r="F47" s="40" t="s">
        <v>157</v>
      </c>
      <c r="G47" s="11" t="s">
        <v>145</v>
      </c>
      <c r="H47" s="41">
        <v>3502</v>
      </c>
      <c r="I47" s="42">
        <v>1.0673841257668821</v>
      </c>
      <c r="K47" s="40" t="s">
        <v>49</v>
      </c>
      <c r="L47" s="11" t="s">
        <v>145</v>
      </c>
      <c r="M47" s="41">
        <v>9317</v>
      </c>
      <c r="N47" s="42">
        <v>1.1397478541075903</v>
      </c>
      <c r="P47" s="43" t="s">
        <v>133</v>
      </c>
      <c r="R47" s="1" t="s">
        <v>165</v>
      </c>
      <c r="T47" s="7"/>
    </row>
    <row r="48" spans="1:20" x14ac:dyDescent="0.2">
      <c r="A48" s="7"/>
      <c r="F48" s="40" t="s">
        <v>158</v>
      </c>
      <c r="G48" s="11" t="s">
        <v>145</v>
      </c>
      <c r="H48" s="41">
        <v>3571</v>
      </c>
      <c r="I48" s="42">
        <v>1.0946359688384038</v>
      </c>
      <c r="K48" s="40" t="s">
        <v>155</v>
      </c>
      <c r="L48" s="11" t="s">
        <v>145</v>
      </c>
      <c r="M48" s="41">
        <v>3501</v>
      </c>
      <c r="N48" s="42">
        <v>1.115248428043639</v>
      </c>
      <c r="P48" s="43" t="s">
        <v>133</v>
      </c>
      <c r="R48" s="1" t="s">
        <v>156</v>
      </c>
      <c r="T48" s="7"/>
    </row>
    <row r="49" spans="1:20" x14ac:dyDescent="0.2">
      <c r="A49" s="7"/>
      <c r="F49" s="40" t="s">
        <v>41</v>
      </c>
      <c r="G49" s="11" t="s">
        <v>145</v>
      </c>
      <c r="H49" s="41">
        <v>3560</v>
      </c>
      <c r="I49" s="42">
        <v>1.0256090543926208</v>
      </c>
      <c r="K49" s="40" t="s">
        <v>157</v>
      </c>
      <c r="L49" s="11" t="s">
        <v>145</v>
      </c>
      <c r="M49" s="41">
        <v>3502</v>
      </c>
      <c r="N49" s="42">
        <v>1.1105600438163499</v>
      </c>
      <c r="P49" s="43" t="s">
        <v>133</v>
      </c>
      <c r="R49" s="1" t="s">
        <v>165</v>
      </c>
      <c r="T49" s="7"/>
    </row>
    <row r="50" spans="1:20" x14ac:dyDescent="0.2">
      <c r="A50" s="7"/>
      <c r="F50" s="40" t="s">
        <v>160</v>
      </c>
      <c r="G50" s="11" t="s">
        <v>145</v>
      </c>
      <c r="H50" s="41">
        <v>9337</v>
      </c>
      <c r="I50" s="42">
        <v>1.0360001631506481</v>
      </c>
      <c r="K50" s="40" t="s">
        <v>158</v>
      </c>
      <c r="L50" s="11" t="s">
        <v>145</v>
      </c>
      <c r="M50" s="41">
        <v>3571</v>
      </c>
      <c r="N50" s="42">
        <v>1.0713725406615489</v>
      </c>
      <c r="P50" s="43" t="s">
        <v>133</v>
      </c>
      <c r="R50" s="1" t="s">
        <v>159</v>
      </c>
      <c r="T50" s="7"/>
    </row>
    <row r="51" spans="1:20" x14ac:dyDescent="0.2">
      <c r="A51" s="7"/>
      <c r="F51" s="40" t="s">
        <v>161</v>
      </c>
      <c r="G51" s="11" t="s">
        <v>162</v>
      </c>
      <c r="H51" s="41">
        <v>3521</v>
      </c>
      <c r="I51" s="42">
        <v>1.0266538823359121</v>
      </c>
      <c r="K51" s="40" t="s">
        <v>41</v>
      </c>
      <c r="L51" s="11" t="s">
        <v>145</v>
      </c>
      <c r="M51" s="41">
        <v>3560</v>
      </c>
      <c r="N51" s="42">
        <v>1.0914302987862883</v>
      </c>
      <c r="P51" s="43" t="s">
        <v>116</v>
      </c>
      <c r="R51" s="1" t="s">
        <v>163</v>
      </c>
      <c r="T51" s="7"/>
    </row>
    <row r="52" spans="1:20" x14ac:dyDescent="0.2">
      <c r="A52" s="7"/>
      <c r="F52" s="40" t="s">
        <v>161</v>
      </c>
      <c r="G52" s="11" t="s">
        <v>162</v>
      </c>
      <c r="H52" s="41" t="s">
        <v>46</v>
      </c>
      <c r="I52" s="42">
        <v>1.0266538823359121</v>
      </c>
      <c r="K52" s="40" t="s">
        <v>160</v>
      </c>
      <c r="L52" s="11" t="s">
        <v>145</v>
      </c>
      <c r="M52" s="41">
        <v>9337</v>
      </c>
      <c r="N52" s="42">
        <v>1.0478860613570042</v>
      </c>
      <c r="P52" s="43" t="s">
        <v>116</v>
      </c>
      <c r="R52" s="1" t="s">
        <v>163</v>
      </c>
      <c r="T52" s="7"/>
    </row>
    <row r="53" spans="1:20" x14ac:dyDescent="0.2">
      <c r="A53" s="7"/>
      <c r="K53" s="40" t="s">
        <v>161</v>
      </c>
      <c r="L53" s="11" t="s">
        <v>162</v>
      </c>
      <c r="M53" s="41">
        <v>3521</v>
      </c>
      <c r="N53" s="42">
        <v>1.1576245114272645</v>
      </c>
      <c r="P53" s="43" t="s">
        <v>116</v>
      </c>
      <c r="R53" s="1" t="s">
        <v>167</v>
      </c>
      <c r="T53" s="7"/>
    </row>
    <row r="54" spans="1:20" x14ac:dyDescent="0.2">
      <c r="A54" s="7"/>
      <c r="K54" s="40" t="s">
        <v>161</v>
      </c>
      <c r="L54" s="11" t="s">
        <v>162</v>
      </c>
      <c r="M54" s="41" t="s">
        <v>46</v>
      </c>
      <c r="N54" s="42">
        <v>1.1576245114272645</v>
      </c>
      <c r="P54" s="43" t="s">
        <v>116</v>
      </c>
      <c r="R54" s="1" t="s">
        <v>167</v>
      </c>
      <c r="T54" s="7"/>
    </row>
    <row r="55" spans="1:20" x14ac:dyDescent="0.2">
      <c r="A55" s="7"/>
      <c r="T55" s="7"/>
    </row>
    <row r="56" spans="1:20" x14ac:dyDescent="0.2">
      <c r="A56" s="7"/>
      <c r="T56" s="7"/>
    </row>
    <row r="57" spans="1:20" ht="16.5" thickBot="1" x14ac:dyDescent="0.3">
      <c r="A57" s="7"/>
      <c r="E57" s="37" t="s">
        <v>291</v>
      </c>
      <c r="F57" s="37"/>
      <c r="G57" s="37"/>
      <c r="H57" s="37"/>
      <c r="I57" s="37"/>
      <c r="J57" s="37"/>
      <c r="K57" s="37"/>
      <c r="L57" s="37"/>
      <c r="M57" s="37"/>
      <c r="N57" s="37"/>
      <c r="O57" s="37"/>
      <c r="P57" s="37"/>
      <c r="T57" s="7"/>
    </row>
    <row r="58" spans="1:20" ht="13.5" thickTop="1" x14ac:dyDescent="0.2">
      <c r="A58" s="7"/>
      <c r="T58" s="7"/>
    </row>
    <row r="59" spans="1:20" ht="13.5" thickBot="1" x14ac:dyDescent="0.25">
      <c r="A59" s="7"/>
      <c r="F59" s="135">
        <v>2021</v>
      </c>
      <c r="G59" s="135"/>
      <c r="H59" s="135"/>
      <c r="I59" s="135"/>
      <c r="K59" s="135">
        <v>2022</v>
      </c>
      <c r="L59" s="135"/>
      <c r="M59" s="135"/>
      <c r="N59" s="135"/>
      <c r="T59" s="7"/>
    </row>
    <row r="60" spans="1:20" ht="26.25" thickBot="1" x14ac:dyDescent="0.25">
      <c r="A60" s="7"/>
      <c r="F60" s="38" t="s">
        <v>109</v>
      </c>
      <c r="G60" s="105" t="s">
        <v>110</v>
      </c>
      <c r="H60" s="106" t="s">
        <v>111</v>
      </c>
      <c r="I60" s="106" t="s">
        <v>174</v>
      </c>
      <c r="K60" s="38" t="s">
        <v>109</v>
      </c>
      <c r="L60" s="105" t="s">
        <v>110</v>
      </c>
      <c r="M60" s="106" t="s">
        <v>111</v>
      </c>
      <c r="N60" s="106" t="s">
        <v>174</v>
      </c>
      <c r="T60" s="7"/>
    </row>
    <row r="61" spans="1:20" x14ac:dyDescent="0.2">
      <c r="A61" s="7"/>
      <c r="F61" s="40" t="s">
        <v>293</v>
      </c>
      <c r="G61" s="11" t="s">
        <v>145</v>
      </c>
      <c r="H61" s="41">
        <v>3950</v>
      </c>
      <c r="I61" s="42" t="s">
        <v>117</v>
      </c>
      <c r="K61" s="40" t="s">
        <v>293</v>
      </c>
      <c r="L61" s="11" t="s">
        <v>145</v>
      </c>
      <c r="M61" s="41">
        <v>3950</v>
      </c>
      <c r="N61" s="42" t="s">
        <v>117</v>
      </c>
      <c r="T61" s="7"/>
    </row>
    <row r="62" spans="1:20" x14ac:dyDescent="0.2">
      <c r="A62" s="7"/>
      <c r="F62" s="40" t="s">
        <v>294</v>
      </c>
      <c r="G62" s="11" t="s">
        <v>145</v>
      </c>
      <c r="H62" s="41">
        <v>3861</v>
      </c>
      <c r="I62" s="42" t="s">
        <v>117</v>
      </c>
      <c r="K62" s="40" t="s">
        <v>294</v>
      </c>
      <c r="L62" s="11" t="s">
        <v>145</v>
      </c>
      <c r="M62" s="41">
        <v>3861</v>
      </c>
      <c r="N62" s="42" t="s">
        <v>117</v>
      </c>
      <c r="T62" s="7"/>
    </row>
    <row r="63" spans="1:20" x14ac:dyDescent="0.2">
      <c r="A63" s="7"/>
      <c r="F63" s="40" t="s">
        <v>295</v>
      </c>
      <c r="G63" s="11" t="s">
        <v>145</v>
      </c>
      <c r="H63" s="41">
        <v>3871</v>
      </c>
      <c r="I63" s="42" t="s">
        <v>117</v>
      </c>
      <c r="K63" s="40" t="s">
        <v>295</v>
      </c>
      <c r="L63" s="11" t="s">
        <v>145</v>
      </c>
      <c r="M63" s="41">
        <v>3871</v>
      </c>
      <c r="N63" s="42" t="s">
        <v>117</v>
      </c>
      <c r="T63" s="7"/>
    </row>
    <row r="64" spans="1:20" x14ac:dyDescent="0.2">
      <c r="A64" s="7"/>
      <c r="F64" s="40" t="s">
        <v>296</v>
      </c>
      <c r="G64" s="11" t="s">
        <v>145</v>
      </c>
      <c r="H64" s="41">
        <v>3881</v>
      </c>
      <c r="I64" s="42" t="s">
        <v>117</v>
      </c>
      <c r="K64" s="40" t="s">
        <v>296</v>
      </c>
      <c r="L64" s="11" t="s">
        <v>145</v>
      </c>
      <c r="M64" s="41">
        <v>3881</v>
      </c>
      <c r="N64" s="42" t="s">
        <v>117</v>
      </c>
      <c r="T64" s="7"/>
    </row>
    <row r="65" spans="1:20" x14ac:dyDescent="0.2">
      <c r="A65" s="7"/>
      <c r="F65" s="40" t="s">
        <v>297</v>
      </c>
      <c r="G65" s="11" t="s">
        <v>145</v>
      </c>
      <c r="H65" s="41">
        <v>3891</v>
      </c>
      <c r="I65" s="42" t="s">
        <v>117</v>
      </c>
      <c r="K65" s="40" t="s">
        <v>297</v>
      </c>
      <c r="L65" s="11" t="s">
        <v>145</v>
      </c>
      <c r="M65" s="41">
        <v>3891</v>
      </c>
      <c r="N65" s="42" t="s">
        <v>117</v>
      </c>
      <c r="T65" s="7"/>
    </row>
    <row r="66" spans="1:20" x14ac:dyDescent="0.2">
      <c r="A66" s="7"/>
      <c r="F66" s="40" t="s">
        <v>298</v>
      </c>
      <c r="G66" s="11" t="s">
        <v>145</v>
      </c>
      <c r="H66" s="41">
        <v>3901</v>
      </c>
      <c r="I66" s="42" t="s">
        <v>117</v>
      </c>
      <c r="K66" s="40" t="s">
        <v>298</v>
      </c>
      <c r="L66" s="11" t="s">
        <v>145</v>
      </c>
      <c r="M66" s="41">
        <v>3901</v>
      </c>
      <c r="N66" s="42" t="s">
        <v>117</v>
      </c>
      <c r="T66" s="7"/>
    </row>
    <row r="67" spans="1:20" x14ac:dyDescent="0.2">
      <c r="A67" s="7"/>
      <c r="F67" s="40" t="s">
        <v>299</v>
      </c>
      <c r="G67" s="11" t="s">
        <v>145</v>
      </c>
      <c r="H67" s="41">
        <v>3911</v>
      </c>
      <c r="I67" s="42" t="s">
        <v>117</v>
      </c>
      <c r="K67" s="40" t="s">
        <v>299</v>
      </c>
      <c r="L67" s="11" t="s">
        <v>145</v>
      </c>
      <c r="M67" s="41">
        <v>3911</v>
      </c>
      <c r="N67" s="42" t="s">
        <v>117</v>
      </c>
      <c r="T67" s="7"/>
    </row>
    <row r="68" spans="1:20" x14ac:dyDescent="0.2">
      <c r="A68" s="7"/>
      <c r="F68" s="40" t="s">
        <v>300</v>
      </c>
      <c r="G68" s="11" t="s">
        <v>145</v>
      </c>
      <c r="H68" s="41">
        <v>3943</v>
      </c>
      <c r="I68" s="42" t="s">
        <v>117</v>
      </c>
      <c r="K68" s="40" t="s">
        <v>300</v>
      </c>
      <c r="L68" s="11" t="s">
        <v>145</v>
      </c>
      <c r="M68" s="41">
        <v>3943</v>
      </c>
      <c r="N68" s="42" t="s">
        <v>117</v>
      </c>
      <c r="T68" s="7"/>
    </row>
    <row r="69" spans="1:20" x14ac:dyDescent="0.2">
      <c r="A69" s="7"/>
      <c r="F69" s="40" t="s">
        <v>301</v>
      </c>
      <c r="G69" s="11" t="s">
        <v>113</v>
      </c>
      <c r="H69" s="41">
        <v>3960</v>
      </c>
      <c r="I69" s="42">
        <v>0.54659237057292931</v>
      </c>
      <c r="K69" s="40" t="s">
        <v>301</v>
      </c>
      <c r="L69" s="11" t="s">
        <v>113</v>
      </c>
      <c r="M69" s="41">
        <v>3960</v>
      </c>
      <c r="N69" s="42">
        <f>I69</f>
        <v>0.54659237057292931</v>
      </c>
      <c r="T69" s="7"/>
    </row>
    <row r="70" spans="1:20" x14ac:dyDescent="0.2">
      <c r="A70" s="7"/>
      <c r="F70" s="40" t="s">
        <v>302</v>
      </c>
      <c r="G70" s="11" t="s">
        <v>145</v>
      </c>
      <c r="H70" s="41">
        <v>3975</v>
      </c>
      <c r="I70" s="42">
        <f>I69</f>
        <v>0.54659237057292931</v>
      </c>
      <c r="K70" s="40" t="s">
        <v>302</v>
      </c>
      <c r="L70" s="11" t="s">
        <v>145</v>
      </c>
      <c r="M70" s="41">
        <v>3975</v>
      </c>
      <c r="N70" s="42">
        <f>N69</f>
        <v>0.54659237057292931</v>
      </c>
      <c r="T70" s="7"/>
    </row>
    <row r="71" spans="1:20" x14ac:dyDescent="0.2">
      <c r="A71" s="7"/>
      <c r="F71" s="40" t="s">
        <v>303</v>
      </c>
      <c r="G71" s="11" t="s">
        <v>113</v>
      </c>
      <c r="H71" s="41">
        <v>3970</v>
      </c>
      <c r="I71" s="42">
        <v>0.95277579933401491</v>
      </c>
      <c r="K71" s="40" t="s">
        <v>303</v>
      </c>
      <c r="L71" s="11" t="s">
        <v>113</v>
      </c>
      <c r="M71" s="41">
        <v>3970</v>
      </c>
      <c r="N71" s="42">
        <f>I71</f>
        <v>0.95277579933401491</v>
      </c>
      <c r="T71" s="7"/>
    </row>
    <row r="72" spans="1:20" x14ac:dyDescent="0.2">
      <c r="A72" s="7"/>
      <c r="F72" s="40" t="s">
        <v>304</v>
      </c>
      <c r="G72" s="11" t="s">
        <v>145</v>
      </c>
      <c r="H72" s="41">
        <v>3985</v>
      </c>
      <c r="I72" s="42">
        <f>I71</f>
        <v>0.95277579933401491</v>
      </c>
      <c r="K72" s="40" t="s">
        <v>304</v>
      </c>
      <c r="L72" s="11" t="s">
        <v>145</v>
      </c>
      <c r="M72" s="41">
        <v>3985</v>
      </c>
      <c r="N72" s="42">
        <f>N71</f>
        <v>0.95277579933401491</v>
      </c>
      <c r="T72" s="7"/>
    </row>
    <row r="73" spans="1:20" x14ac:dyDescent="0.2">
      <c r="A73" s="7"/>
      <c r="F73" s="40" t="s">
        <v>305</v>
      </c>
      <c r="G73" s="11" t="s">
        <v>113</v>
      </c>
      <c r="H73" s="41">
        <v>3980</v>
      </c>
      <c r="I73" s="42">
        <v>1</v>
      </c>
      <c r="K73" s="40" t="s">
        <v>305</v>
      </c>
      <c r="L73" s="11" t="s">
        <v>113</v>
      </c>
      <c r="M73" s="41">
        <v>3980</v>
      </c>
      <c r="N73" s="42">
        <f>I73</f>
        <v>1</v>
      </c>
      <c r="T73" s="7"/>
    </row>
    <row r="74" spans="1:20" x14ac:dyDescent="0.2">
      <c r="A74" s="7"/>
      <c r="F74" s="40" t="s">
        <v>306</v>
      </c>
      <c r="G74" s="11" t="s">
        <v>145</v>
      </c>
      <c r="H74" s="41">
        <v>3990</v>
      </c>
      <c r="I74" s="42">
        <f>I73</f>
        <v>1</v>
      </c>
      <c r="K74" s="40" t="s">
        <v>306</v>
      </c>
      <c r="L74" s="11" t="s">
        <v>145</v>
      </c>
      <c r="M74" s="41">
        <v>3990</v>
      </c>
      <c r="N74" s="42">
        <f>N73</f>
        <v>1</v>
      </c>
      <c r="T74" s="7"/>
    </row>
    <row r="75" spans="1:20" x14ac:dyDescent="0.2">
      <c r="A75" s="7"/>
      <c r="T75" s="7"/>
    </row>
    <row r="76" spans="1:20" x14ac:dyDescent="0.2">
      <c r="A76" s="7"/>
      <c r="T76" s="7"/>
    </row>
    <row r="77" spans="1:20" x14ac:dyDescent="0.2">
      <c r="A77" s="7"/>
      <c r="T77" s="7"/>
    </row>
    <row r="78" spans="1:20" x14ac:dyDescent="0.2">
      <c r="A78" s="7"/>
      <c r="F78" s="103" t="s">
        <v>257</v>
      </c>
      <c r="T78" s="7"/>
    </row>
    <row r="79" spans="1:20" x14ac:dyDescent="0.2">
      <c r="A79" s="7"/>
      <c r="T79" s="7"/>
    </row>
    <row r="80" spans="1:20" x14ac:dyDescent="0.2">
      <c r="A80" s="7"/>
      <c r="T80" s="7"/>
    </row>
    <row r="81" spans="1:20" x14ac:dyDescent="0.2">
      <c r="A81" s="7"/>
      <c r="B81" s="7"/>
      <c r="C81" s="7"/>
      <c r="D81" s="7"/>
      <c r="E81" s="7"/>
      <c r="F81" s="7"/>
      <c r="G81" s="7"/>
      <c r="H81" s="7"/>
      <c r="I81" s="7"/>
      <c r="J81" s="7"/>
      <c r="K81" s="7"/>
      <c r="L81" s="7"/>
      <c r="M81" s="7"/>
      <c r="N81" s="7"/>
      <c r="O81" s="7"/>
      <c r="P81" s="7"/>
      <c r="Q81" s="7"/>
      <c r="R81" s="7"/>
      <c r="S81" s="7"/>
      <c r="T81" s="7"/>
    </row>
  </sheetData>
  <mergeCells count="4">
    <mergeCell ref="K10:N10"/>
    <mergeCell ref="F10:I10"/>
    <mergeCell ref="F59:I59"/>
    <mergeCell ref="K59:N5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T88"/>
  <sheetViews>
    <sheetView showGridLines="0" workbookViewId="0"/>
  </sheetViews>
  <sheetFormatPr defaultColWidth="0" defaultRowHeight="12.75" zeroHeight="1" x14ac:dyDescent="0.2"/>
  <cols>
    <col min="1" max="1" width="2.83203125" style="84" customWidth="1"/>
    <col min="2" max="5" width="1.83203125" customWidth="1"/>
    <col min="6" max="6" width="8.83203125" customWidth="1"/>
    <col min="7" max="7" width="28.83203125" customWidth="1"/>
    <col min="8" max="8" width="20.83203125" customWidth="1"/>
    <col min="9" max="9" width="1.83203125" customWidth="1"/>
    <col min="10" max="13" width="10.83203125" customWidth="1"/>
    <col min="14" max="14" width="1.83203125" customWidth="1"/>
    <col min="15" max="18" width="10.83203125" customWidth="1"/>
    <col min="19" max="19" width="1.83203125" customWidth="1"/>
    <col min="20" max="20" width="2.83203125" customWidth="1"/>
    <col min="21" max="16384" width="9.33203125" hidden="1"/>
  </cols>
  <sheetData>
    <row r="1" spans="1:20" x14ac:dyDescent="0.2">
      <c r="A1" s="101"/>
      <c r="B1" s="101"/>
      <c r="C1" s="101"/>
      <c r="D1" s="101"/>
      <c r="E1" s="101"/>
      <c r="F1" s="101"/>
      <c r="G1" s="101"/>
      <c r="H1" s="101"/>
      <c r="I1" s="101"/>
      <c r="J1" s="101"/>
      <c r="K1" s="101"/>
      <c r="L1" s="101"/>
      <c r="M1" s="101"/>
      <c r="N1" s="101"/>
      <c r="O1" s="101"/>
      <c r="P1" s="101"/>
      <c r="Q1" s="101"/>
      <c r="R1" s="101"/>
      <c r="S1" s="101"/>
      <c r="T1" s="101"/>
    </row>
    <row r="2" spans="1:20" x14ac:dyDescent="0.2">
      <c r="A2" s="101"/>
      <c r="T2" s="101"/>
    </row>
    <row r="3" spans="1:20" ht="20.25" x14ac:dyDescent="0.3">
      <c r="A3" s="101"/>
      <c r="C3" s="35" t="s">
        <v>322</v>
      </c>
      <c r="D3" s="35"/>
      <c r="E3" s="35"/>
      <c r="F3" s="35"/>
      <c r="G3" s="35"/>
      <c r="H3" s="35"/>
      <c r="I3" s="35"/>
      <c r="J3" s="35"/>
      <c r="K3" s="35"/>
      <c r="L3" s="35"/>
      <c r="M3" s="35"/>
      <c r="N3" s="35"/>
      <c r="O3" s="35"/>
      <c r="P3" s="35"/>
      <c r="Q3" s="35"/>
      <c r="R3" s="35"/>
      <c r="S3" s="35"/>
      <c r="T3" s="101"/>
    </row>
    <row r="4" spans="1:20" x14ac:dyDescent="0.2">
      <c r="A4" s="101"/>
      <c r="C4" s="113"/>
      <c r="T4" s="101"/>
    </row>
    <row r="5" spans="1:20" ht="18.75" thickBot="1" x14ac:dyDescent="0.3">
      <c r="A5" s="101"/>
      <c r="D5" s="36" t="s">
        <v>252</v>
      </c>
      <c r="E5" s="36"/>
      <c r="F5" s="36"/>
      <c r="G5" s="36"/>
      <c r="H5" s="36"/>
      <c r="I5" s="36"/>
      <c r="J5" s="36"/>
      <c r="K5" s="36"/>
      <c r="L5" s="36"/>
      <c r="M5" s="36"/>
      <c r="N5" s="36"/>
      <c r="O5" s="36"/>
      <c r="P5" s="36"/>
      <c r="Q5" s="36"/>
      <c r="R5" s="36"/>
      <c r="T5" s="101"/>
    </row>
    <row r="6" spans="1:20" ht="13.5" thickTop="1" x14ac:dyDescent="0.2">
      <c r="A6" s="101"/>
      <c r="T6" s="101"/>
    </row>
    <row r="7" spans="1:20" ht="16.5" thickBot="1" x14ac:dyDescent="0.3">
      <c r="A7" s="101"/>
      <c r="E7" s="37" t="s">
        <v>240</v>
      </c>
      <c r="F7" s="37"/>
      <c r="G7" s="37"/>
      <c r="H7" s="37"/>
      <c r="I7" s="37"/>
      <c r="J7" s="37"/>
      <c r="K7" s="37"/>
      <c r="L7" s="37"/>
      <c r="M7" s="37"/>
      <c r="N7" s="37"/>
      <c r="O7" s="37"/>
      <c r="P7" s="37"/>
      <c r="Q7" s="37"/>
      <c r="R7" s="37"/>
      <c r="T7" s="101"/>
    </row>
    <row r="8" spans="1:20" ht="13.5" thickTop="1" x14ac:dyDescent="0.2">
      <c r="A8" s="101"/>
      <c r="T8" s="101"/>
    </row>
    <row r="9" spans="1:20" x14ac:dyDescent="0.2">
      <c r="A9" s="101"/>
      <c r="M9" s="58" t="s">
        <v>241</v>
      </c>
      <c r="O9" s="97">
        <v>48</v>
      </c>
      <c r="P9" s="97">
        <v>96</v>
      </c>
      <c r="Q9" s="97">
        <v>48</v>
      </c>
      <c r="R9" s="97">
        <v>96</v>
      </c>
      <c r="T9" s="101"/>
    </row>
    <row r="10" spans="1:20" x14ac:dyDescent="0.2">
      <c r="A10" s="101"/>
      <c r="M10" s="58" t="s">
        <v>242</v>
      </c>
      <c r="O10" s="97" t="s">
        <v>117</v>
      </c>
      <c r="P10" s="97">
        <v>50</v>
      </c>
      <c r="Q10" s="97" t="s">
        <v>117</v>
      </c>
      <c r="R10" s="97">
        <v>50</v>
      </c>
      <c r="T10" s="101"/>
    </row>
    <row r="11" spans="1:20" x14ac:dyDescent="0.2">
      <c r="A11" s="101"/>
      <c r="T11" s="101"/>
    </row>
    <row r="12" spans="1:20" ht="13.5" thickBot="1" x14ac:dyDescent="0.25">
      <c r="A12" s="101"/>
      <c r="J12" s="136" t="s">
        <v>243</v>
      </c>
      <c r="K12" s="136"/>
      <c r="L12" s="136"/>
      <c r="M12" s="136"/>
      <c r="O12" s="136" t="s">
        <v>244</v>
      </c>
      <c r="P12" s="136"/>
      <c r="Q12" s="136"/>
      <c r="R12" s="136"/>
      <c r="T12" s="101"/>
    </row>
    <row r="13" spans="1:20" ht="26.25" thickBot="1" x14ac:dyDescent="0.25">
      <c r="A13" s="101"/>
      <c r="F13" s="50" t="s">
        <v>245</v>
      </c>
      <c r="G13" s="50" t="s">
        <v>246</v>
      </c>
      <c r="H13" s="50" t="s">
        <v>247</v>
      </c>
      <c r="J13" s="50" t="s">
        <v>248</v>
      </c>
      <c r="K13" s="50" t="s">
        <v>249</v>
      </c>
      <c r="L13" s="50" t="s">
        <v>250</v>
      </c>
      <c r="M13" s="50" t="s">
        <v>251</v>
      </c>
      <c r="O13" s="50" t="s">
        <v>248</v>
      </c>
      <c r="P13" s="50" t="s">
        <v>249</v>
      </c>
      <c r="Q13" s="50" t="s">
        <v>250</v>
      </c>
      <c r="R13" s="50" t="s">
        <v>251</v>
      </c>
      <c r="T13" s="101"/>
    </row>
    <row r="14" spans="1:20" x14ac:dyDescent="0.2">
      <c r="A14" s="101"/>
      <c r="F14" s="98">
        <v>14400</v>
      </c>
      <c r="G14" s="99" t="s">
        <v>15</v>
      </c>
      <c r="H14" s="100"/>
      <c r="J14" s="99">
        <v>827.46</v>
      </c>
      <c r="K14" s="99">
        <v>1861.8</v>
      </c>
      <c r="L14" s="99">
        <v>1448.06</v>
      </c>
      <c r="M14" s="99">
        <v>2482.39</v>
      </c>
      <c r="O14" s="99">
        <v>199.46</v>
      </c>
      <c r="P14" s="99">
        <v>435.15</v>
      </c>
      <c r="Q14" s="99">
        <v>318.60000000000002</v>
      </c>
      <c r="R14" s="99">
        <v>554.27</v>
      </c>
      <c r="T14" s="101"/>
    </row>
    <row r="15" spans="1:20" x14ac:dyDescent="0.2">
      <c r="A15" s="101"/>
      <c r="F15" s="98">
        <v>15400</v>
      </c>
      <c r="G15" s="99" t="s">
        <v>48</v>
      </c>
      <c r="H15" s="100"/>
      <c r="J15" s="99">
        <v>827.46</v>
      </c>
      <c r="K15" s="99">
        <v>1861.8</v>
      </c>
      <c r="L15" s="99">
        <v>1448.06</v>
      </c>
      <c r="M15" s="99">
        <v>2482.39</v>
      </c>
      <c r="O15" s="99">
        <v>199.46</v>
      </c>
      <c r="P15" s="99">
        <v>435.15</v>
      </c>
      <c r="Q15" s="99">
        <v>318.60000000000002</v>
      </c>
      <c r="R15" s="99">
        <v>554.27</v>
      </c>
      <c r="T15" s="101"/>
    </row>
    <row r="16" spans="1:20" x14ac:dyDescent="0.2">
      <c r="A16" s="101"/>
      <c r="F16" s="98">
        <v>14410</v>
      </c>
      <c r="G16" s="99" t="s">
        <v>16</v>
      </c>
      <c r="H16" s="100"/>
      <c r="J16" s="99">
        <v>844.81</v>
      </c>
      <c r="K16" s="99">
        <v>1900.83</v>
      </c>
      <c r="L16" s="99">
        <v>1478.42</v>
      </c>
      <c r="M16" s="99">
        <v>2534.4299999999998</v>
      </c>
      <c r="O16" s="99">
        <v>202.76</v>
      </c>
      <c r="P16" s="99">
        <v>442.56</v>
      </c>
      <c r="Q16" s="99">
        <v>324.37</v>
      </c>
      <c r="R16" s="99">
        <v>564.17000000000007</v>
      </c>
      <c r="T16" s="101"/>
    </row>
    <row r="17" spans="1:20" x14ac:dyDescent="0.2">
      <c r="A17" s="101"/>
      <c r="F17" s="98">
        <v>15510</v>
      </c>
      <c r="G17" s="99" t="s">
        <v>47</v>
      </c>
      <c r="H17" s="100"/>
      <c r="J17" s="99">
        <v>801.8599999999999</v>
      </c>
      <c r="K17" s="99">
        <v>1804.19</v>
      </c>
      <c r="L17" s="99">
        <v>1403.26</v>
      </c>
      <c r="M17" s="99">
        <v>2405.58</v>
      </c>
      <c r="O17" s="99">
        <v>195.61</v>
      </c>
      <c r="P17" s="99">
        <v>426.45</v>
      </c>
      <c r="Q17" s="99">
        <v>311.83999999999997</v>
      </c>
      <c r="R17" s="99">
        <v>542.69000000000005</v>
      </c>
      <c r="T17" s="101"/>
    </row>
    <row r="18" spans="1:20" x14ac:dyDescent="0.2">
      <c r="A18" s="101"/>
      <c r="F18" s="98">
        <v>14360</v>
      </c>
      <c r="G18" s="99" t="s">
        <v>115</v>
      </c>
      <c r="H18" s="100"/>
      <c r="J18" s="99">
        <v>857.08</v>
      </c>
      <c r="K18" s="99">
        <v>1928.43</v>
      </c>
      <c r="L18" s="99">
        <v>1499.89</v>
      </c>
      <c r="M18" s="99">
        <v>2571.2399999999998</v>
      </c>
      <c r="O18" s="99">
        <v>205.23</v>
      </c>
      <c r="P18" s="99">
        <v>448.12</v>
      </c>
      <c r="Q18" s="99">
        <v>328.69</v>
      </c>
      <c r="R18" s="99">
        <v>571.57999999999993</v>
      </c>
      <c r="T18" s="101"/>
    </row>
    <row r="19" spans="1:20" x14ac:dyDescent="0.2">
      <c r="A19" s="101"/>
      <c r="F19" s="98">
        <v>3590</v>
      </c>
      <c r="G19" s="99" t="s">
        <v>38</v>
      </c>
      <c r="H19" s="100"/>
      <c r="J19" s="99">
        <v>857.08</v>
      </c>
      <c r="K19" s="99">
        <v>1928.43</v>
      </c>
      <c r="L19" s="99">
        <v>1499.89</v>
      </c>
      <c r="M19" s="99">
        <v>2571.2399999999998</v>
      </c>
      <c r="O19" s="99">
        <v>205.23</v>
      </c>
      <c r="P19" s="99">
        <v>448.12</v>
      </c>
      <c r="Q19" s="99">
        <v>328.69</v>
      </c>
      <c r="R19" s="99">
        <v>571.57999999999993</v>
      </c>
      <c r="T19" s="101"/>
    </row>
    <row r="20" spans="1:20" x14ac:dyDescent="0.2">
      <c r="A20" s="101"/>
      <c r="F20" s="98">
        <v>3550</v>
      </c>
      <c r="G20" s="99" t="s">
        <v>141</v>
      </c>
      <c r="H20" s="100"/>
      <c r="J20" s="99">
        <v>390.55</v>
      </c>
      <c r="K20" s="99">
        <v>859.2</v>
      </c>
      <c r="L20" s="99">
        <v>702.98</v>
      </c>
      <c r="M20" s="99">
        <v>1171.6300000000001</v>
      </c>
      <c r="O20" s="99">
        <v>118.46</v>
      </c>
      <c r="P20" s="99">
        <v>248.99</v>
      </c>
      <c r="Q20" s="99">
        <v>180.65</v>
      </c>
      <c r="R20" s="99">
        <v>311.72000000000003</v>
      </c>
      <c r="T20" s="101"/>
    </row>
    <row r="21" spans="1:20" x14ac:dyDescent="0.2">
      <c r="A21" s="101"/>
      <c r="F21" s="98">
        <v>14330</v>
      </c>
      <c r="G21" s="99" t="s">
        <v>36</v>
      </c>
      <c r="H21" s="100"/>
      <c r="J21" s="99">
        <v>849.52</v>
      </c>
      <c r="K21" s="99">
        <v>1911.42</v>
      </c>
      <c r="L21" s="99">
        <v>1486.66</v>
      </c>
      <c r="M21" s="99">
        <v>2548.56</v>
      </c>
      <c r="O21" s="99">
        <v>247.7</v>
      </c>
      <c r="P21" s="99">
        <v>544.18000000000006</v>
      </c>
      <c r="Q21" s="99">
        <v>402.9</v>
      </c>
      <c r="R21" s="99">
        <v>699.39</v>
      </c>
      <c r="T21" s="101"/>
    </row>
    <row r="22" spans="1:20" x14ac:dyDescent="0.2">
      <c r="A22" s="101"/>
      <c r="F22" s="98">
        <v>14340</v>
      </c>
      <c r="G22" s="99" t="s">
        <v>37</v>
      </c>
      <c r="H22" s="100"/>
      <c r="J22" s="99">
        <v>825.24</v>
      </c>
      <c r="K22" s="99">
        <v>1856.78</v>
      </c>
      <c r="L22" s="99">
        <v>1444.16</v>
      </c>
      <c r="M22" s="99">
        <v>2475.71</v>
      </c>
      <c r="O22" s="99">
        <v>210.47</v>
      </c>
      <c r="P22" s="99">
        <v>460.42</v>
      </c>
      <c r="Q22" s="99">
        <v>337.75</v>
      </c>
      <c r="R22" s="99">
        <v>587.71</v>
      </c>
      <c r="T22" s="101"/>
    </row>
    <row r="23" spans="1:20" x14ac:dyDescent="0.2">
      <c r="A23" s="101"/>
      <c r="F23" s="98">
        <v>14350</v>
      </c>
      <c r="G23" s="99" t="s">
        <v>35</v>
      </c>
      <c r="H23" s="100"/>
      <c r="J23" s="99">
        <v>788</v>
      </c>
      <c r="K23" s="99">
        <v>1773.01</v>
      </c>
      <c r="L23" s="99">
        <v>1379.01</v>
      </c>
      <c r="M23" s="99">
        <v>2364.0100000000002</v>
      </c>
      <c r="O23" s="99">
        <v>157.75</v>
      </c>
      <c r="P23" s="99">
        <v>341.8</v>
      </c>
      <c r="Q23" s="99">
        <v>245.49</v>
      </c>
      <c r="R23" s="99">
        <v>429.55</v>
      </c>
      <c r="T23" s="101"/>
    </row>
    <row r="24" spans="1:20" x14ac:dyDescent="0.2">
      <c r="A24" s="101"/>
      <c r="F24" s="98">
        <v>16000</v>
      </c>
      <c r="G24" s="99" t="s">
        <v>118</v>
      </c>
      <c r="H24" s="100"/>
      <c r="J24" s="99">
        <v>763.2</v>
      </c>
      <c r="K24" s="99">
        <v>1717.2</v>
      </c>
      <c r="L24" s="99">
        <v>1335.6</v>
      </c>
      <c r="M24" s="99">
        <v>2289.6</v>
      </c>
      <c r="O24" s="99">
        <v>221.21</v>
      </c>
      <c r="P24" s="99">
        <v>484.6</v>
      </c>
      <c r="Q24" s="99">
        <v>356.56</v>
      </c>
      <c r="R24" s="99">
        <v>619.94000000000005</v>
      </c>
      <c r="T24" s="101"/>
    </row>
    <row r="25" spans="1:20" x14ac:dyDescent="0.2">
      <c r="A25" s="101"/>
      <c r="F25" s="98">
        <v>15900</v>
      </c>
      <c r="G25" s="99" t="s">
        <v>53</v>
      </c>
      <c r="H25" s="100"/>
      <c r="J25" s="99">
        <v>731.98</v>
      </c>
      <c r="K25" s="99">
        <v>1646.96</v>
      </c>
      <c r="L25" s="99">
        <v>1280.97</v>
      </c>
      <c r="M25" s="99">
        <v>2195.9499999999998</v>
      </c>
      <c r="O25" s="99">
        <v>148.63</v>
      </c>
      <c r="P25" s="99">
        <v>321.27999999999997</v>
      </c>
      <c r="Q25" s="99">
        <v>229.53</v>
      </c>
      <c r="R25" s="99">
        <v>402.18</v>
      </c>
      <c r="T25" s="101"/>
    </row>
    <row r="26" spans="1:20" x14ac:dyDescent="0.2">
      <c r="A26" s="101"/>
      <c r="F26" s="98">
        <v>15850</v>
      </c>
      <c r="G26" s="99" t="s">
        <v>59</v>
      </c>
      <c r="H26" s="100"/>
      <c r="J26" s="99">
        <v>820.53</v>
      </c>
      <c r="K26" s="99">
        <v>1846.19</v>
      </c>
      <c r="L26" s="99">
        <v>1435.92</v>
      </c>
      <c r="M26" s="99">
        <v>2461.58</v>
      </c>
      <c r="O26" s="99">
        <v>252.82</v>
      </c>
      <c r="P26" s="99">
        <v>555.70000000000005</v>
      </c>
      <c r="Q26" s="99">
        <v>411.86</v>
      </c>
      <c r="R26" s="99">
        <v>714.75</v>
      </c>
      <c r="T26" s="101"/>
    </row>
    <row r="27" spans="1:20" x14ac:dyDescent="0.2">
      <c r="A27" s="101"/>
      <c r="F27" s="98">
        <v>15860</v>
      </c>
      <c r="G27" s="99" t="s">
        <v>60</v>
      </c>
      <c r="H27" s="100"/>
      <c r="J27" s="99">
        <v>784.5</v>
      </c>
      <c r="K27" s="99">
        <v>1765.12</v>
      </c>
      <c r="L27" s="99">
        <v>1372.87</v>
      </c>
      <c r="M27" s="99">
        <v>2353.5</v>
      </c>
      <c r="O27" s="99">
        <v>211.15</v>
      </c>
      <c r="P27" s="99">
        <v>461.96</v>
      </c>
      <c r="Q27" s="99">
        <v>338.95</v>
      </c>
      <c r="R27" s="99">
        <v>589.75</v>
      </c>
      <c r="T27" s="101"/>
    </row>
    <row r="28" spans="1:20" x14ac:dyDescent="0.2">
      <c r="A28" s="101"/>
      <c r="F28" s="98">
        <v>15870</v>
      </c>
      <c r="G28" s="99" t="s">
        <v>61</v>
      </c>
      <c r="H28" s="100"/>
      <c r="J28" s="99">
        <v>737.67</v>
      </c>
      <c r="K28" s="99">
        <v>1659.76</v>
      </c>
      <c r="L28" s="99">
        <v>1290.92</v>
      </c>
      <c r="M28" s="99">
        <v>2213.0100000000002</v>
      </c>
      <c r="O28" s="99">
        <v>154.32999999999998</v>
      </c>
      <c r="P28" s="99">
        <v>334.11</v>
      </c>
      <c r="Q28" s="99">
        <v>239.51</v>
      </c>
      <c r="R28" s="99">
        <v>419.3</v>
      </c>
      <c r="T28" s="101"/>
    </row>
    <row r="29" spans="1:20" x14ac:dyDescent="0.2">
      <c r="A29" s="101"/>
      <c r="F29" s="98">
        <v>3580</v>
      </c>
      <c r="G29" s="99" t="s">
        <v>42</v>
      </c>
      <c r="H29" s="100"/>
      <c r="J29" s="99">
        <v>652.49</v>
      </c>
      <c r="K29" s="99">
        <v>1468.11</v>
      </c>
      <c r="L29" s="99">
        <v>1141.8699999999999</v>
      </c>
      <c r="M29" s="99">
        <v>1957.48</v>
      </c>
      <c r="O29" s="99">
        <v>69</v>
      </c>
      <c r="P29" s="99">
        <v>137</v>
      </c>
      <c r="Q29" s="99">
        <v>83</v>
      </c>
      <c r="R29" s="99">
        <v>157</v>
      </c>
      <c r="T29" s="101"/>
    </row>
    <row r="30" spans="1:20" x14ac:dyDescent="0.2">
      <c r="A30" s="101"/>
      <c r="F30" s="98">
        <v>13170</v>
      </c>
      <c r="G30" s="99" t="s">
        <v>119</v>
      </c>
      <c r="H30" s="100"/>
      <c r="J30" s="99">
        <v>790.38</v>
      </c>
      <c r="K30" s="99">
        <v>1778.35</v>
      </c>
      <c r="L30" s="99">
        <v>1383.16</v>
      </c>
      <c r="M30" s="99">
        <v>2371.14</v>
      </c>
      <c r="O30" s="99">
        <v>266.76</v>
      </c>
      <c r="P30" s="99">
        <v>587.05999999999995</v>
      </c>
      <c r="Q30" s="99">
        <v>436.25</v>
      </c>
      <c r="R30" s="99">
        <v>756.56</v>
      </c>
      <c r="T30" s="101"/>
    </row>
    <row r="31" spans="1:20" x14ac:dyDescent="0.2">
      <c r="A31" s="101"/>
      <c r="F31" s="98">
        <v>13160</v>
      </c>
      <c r="G31" s="99" t="s">
        <v>120</v>
      </c>
      <c r="H31" s="100"/>
      <c r="J31" s="99">
        <v>790.38</v>
      </c>
      <c r="K31" s="99">
        <v>1778.35</v>
      </c>
      <c r="L31" s="99">
        <v>1383.16</v>
      </c>
      <c r="M31" s="99">
        <v>2371.14</v>
      </c>
      <c r="O31" s="99">
        <v>266.76</v>
      </c>
      <c r="P31" s="99">
        <v>587.05999999999995</v>
      </c>
      <c r="Q31" s="99">
        <v>436.25</v>
      </c>
      <c r="R31" s="99">
        <v>756.56</v>
      </c>
      <c r="T31" s="101"/>
    </row>
    <row r="32" spans="1:20" x14ac:dyDescent="0.2">
      <c r="A32" s="101"/>
      <c r="F32" s="98">
        <v>13230</v>
      </c>
      <c r="G32" s="99" t="s">
        <v>121</v>
      </c>
      <c r="H32" s="100"/>
      <c r="J32" s="99">
        <v>790.38</v>
      </c>
      <c r="K32" s="99">
        <v>1778.35</v>
      </c>
      <c r="L32" s="99">
        <v>1383.16</v>
      </c>
      <c r="M32" s="99">
        <v>2371.14</v>
      </c>
      <c r="O32" s="99">
        <v>266.76</v>
      </c>
      <c r="P32" s="99">
        <v>587.05999999999995</v>
      </c>
      <c r="Q32" s="99">
        <v>436.25</v>
      </c>
      <c r="R32" s="99">
        <v>756.56</v>
      </c>
      <c r="T32" s="101"/>
    </row>
    <row r="33" spans="1:20" x14ac:dyDescent="0.2">
      <c r="A33" s="101"/>
      <c r="F33" s="98">
        <v>13240</v>
      </c>
      <c r="G33" s="99" t="s">
        <v>122</v>
      </c>
      <c r="H33" s="100"/>
      <c r="J33" s="99">
        <v>790.38</v>
      </c>
      <c r="K33" s="99">
        <v>1778.35</v>
      </c>
      <c r="L33" s="99">
        <v>1383.16</v>
      </c>
      <c r="M33" s="99">
        <v>2371.14</v>
      </c>
      <c r="O33" s="99">
        <v>266.76</v>
      </c>
      <c r="P33" s="99">
        <v>587.05999999999995</v>
      </c>
      <c r="Q33" s="99">
        <v>436.25</v>
      </c>
      <c r="R33" s="99">
        <v>756.56</v>
      </c>
      <c r="T33" s="101"/>
    </row>
    <row r="34" spans="1:20" x14ac:dyDescent="0.2">
      <c r="A34" s="101"/>
      <c r="F34" s="98">
        <v>13080</v>
      </c>
      <c r="G34" s="99" t="s">
        <v>123</v>
      </c>
      <c r="H34" s="100"/>
      <c r="J34" s="99">
        <v>790.38</v>
      </c>
      <c r="K34" s="99">
        <v>1778.35</v>
      </c>
      <c r="L34" s="99">
        <v>1383.16</v>
      </c>
      <c r="M34" s="99">
        <v>2371.14</v>
      </c>
      <c r="O34" s="99">
        <v>266.76</v>
      </c>
      <c r="P34" s="99">
        <v>587.05999999999995</v>
      </c>
      <c r="Q34" s="99">
        <v>436.25</v>
      </c>
      <c r="R34" s="99">
        <v>756.56</v>
      </c>
      <c r="T34" s="101"/>
    </row>
    <row r="35" spans="1:20" x14ac:dyDescent="0.2">
      <c r="A35" s="101"/>
      <c r="F35" s="98">
        <v>13150</v>
      </c>
      <c r="G35" s="99" t="s">
        <v>124</v>
      </c>
      <c r="H35" s="100"/>
      <c r="J35" s="99">
        <v>790.38</v>
      </c>
      <c r="K35" s="99">
        <v>1778.35</v>
      </c>
      <c r="L35" s="99">
        <v>1383.16</v>
      </c>
      <c r="M35" s="99">
        <v>2371.14</v>
      </c>
      <c r="O35" s="99">
        <v>266.76</v>
      </c>
      <c r="P35" s="99">
        <v>587.05999999999995</v>
      </c>
      <c r="Q35" s="99">
        <v>436.25</v>
      </c>
      <c r="R35" s="99">
        <v>756.56</v>
      </c>
      <c r="T35" s="101"/>
    </row>
    <row r="36" spans="1:20" x14ac:dyDescent="0.2">
      <c r="A36" s="101"/>
      <c r="F36" s="98">
        <v>13130</v>
      </c>
      <c r="G36" s="99" t="s">
        <v>125</v>
      </c>
      <c r="H36" s="100"/>
      <c r="J36" s="99">
        <v>790.38</v>
      </c>
      <c r="K36" s="99">
        <v>1778.35</v>
      </c>
      <c r="L36" s="99">
        <v>1383.16</v>
      </c>
      <c r="M36" s="99">
        <v>2371.14</v>
      </c>
      <c r="O36" s="99">
        <v>266.76</v>
      </c>
      <c r="P36" s="99">
        <v>587.05999999999995</v>
      </c>
      <c r="Q36" s="99">
        <v>436.25</v>
      </c>
      <c r="R36" s="99">
        <v>756.56</v>
      </c>
      <c r="T36" s="101"/>
    </row>
    <row r="37" spans="1:20" x14ac:dyDescent="0.2">
      <c r="A37" s="101"/>
      <c r="F37" s="98">
        <v>13190</v>
      </c>
      <c r="G37" s="99" t="s">
        <v>126</v>
      </c>
      <c r="H37" s="100"/>
      <c r="J37" s="99">
        <v>790.38</v>
      </c>
      <c r="K37" s="99">
        <v>1778.35</v>
      </c>
      <c r="L37" s="99">
        <v>1383.16</v>
      </c>
      <c r="M37" s="99">
        <v>2371.14</v>
      </c>
      <c r="O37" s="99">
        <v>266.76</v>
      </c>
      <c r="P37" s="99">
        <v>587.05999999999995</v>
      </c>
      <c r="Q37" s="99">
        <v>436.25</v>
      </c>
      <c r="R37" s="99">
        <v>756.56</v>
      </c>
      <c r="T37" s="101"/>
    </row>
    <row r="38" spans="1:20" x14ac:dyDescent="0.2">
      <c r="A38" s="101"/>
      <c r="F38" s="98">
        <v>13090</v>
      </c>
      <c r="G38" s="99" t="s">
        <v>127</v>
      </c>
      <c r="H38" s="100"/>
      <c r="J38" s="99">
        <v>790.38</v>
      </c>
      <c r="K38" s="99">
        <v>1778.35</v>
      </c>
      <c r="L38" s="99">
        <v>1383.16</v>
      </c>
      <c r="M38" s="99">
        <v>2371.14</v>
      </c>
      <c r="O38" s="99">
        <v>266.76</v>
      </c>
      <c r="P38" s="99">
        <v>587.05999999999995</v>
      </c>
      <c r="Q38" s="99">
        <v>436.25</v>
      </c>
      <c r="R38" s="99">
        <v>756.56</v>
      </c>
      <c r="T38" s="101"/>
    </row>
    <row r="39" spans="1:20" x14ac:dyDescent="0.2">
      <c r="A39" s="101"/>
      <c r="F39" s="98">
        <v>13100</v>
      </c>
      <c r="G39" s="99" t="s">
        <v>128</v>
      </c>
      <c r="H39" s="100"/>
      <c r="J39" s="99">
        <v>790.38</v>
      </c>
      <c r="K39" s="99">
        <v>1778.35</v>
      </c>
      <c r="L39" s="99">
        <v>1383.16</v>
      </c>
      <c r="M39" s="99">
        <v>2371.14</v>
      </c>
      <c r="O39" s="99">
        <v>266.76</v>
      </c>
      <c r="P39" s="99">
        <v>587.05999999999995</v>
      </c>
      <c r="Q39" s="99">
        <v>436.25</v>
      </c>
      <c r="R39" s="99">
        <v>756.56</v>
      </c>
      <c r="T39" s="101"/>
    </row>
    <row r="40" spans="1:20" x14ac:dyDescent="0.2">
      <c r="A40" s="101"/>
      <c r="F40" s="98">
        <v>13120</v>
      </c>
      <c r="G40" s="99" t="s">
        <v>129</v>
      </c>
      <c r="H40" s="100"/>
      <c r="J40" s="99">
        <v>790.38</v>
      </c>
      <c r="K40" s="99">
        <v>1778.35</v>
      </c>
      <c r="L40" s="99">
        <v>1383.16</v>
      </c>
      <c r="M40" s="99">
        <v>2371.14</v>
      </c>
      <c r="O40" s="99">
        <v>266.76</v>
      </c>
      <c r="P40" s="99">
        <v>587.05999999999995</v>
      </c>
      <c r="Q40" s="99">
        <v>436.25</v>
      </c>
      <c r="R40" s="99">
        <v>756.56</v>
      </c>
      <c r="T40" s="101"/>
    </row>
    <row r="41" spans="1:20" x14ac:dyDescent="0.2">
      <c r="A41" s="101"/>
      <c r="F41" s="98">
        <v>13180</v>
      </c>
      <c r="G41" s="99" t="s">
        <v>130</v>
      </c>
      <c r="H41" s="100"/>
      <c r="J41" s="99">
        <v>790.38</v>
      </c>
      <c r="K41" s="99">
        <v>1778.35</v>
      </c>
      <c r="L41" s="99">
        <v>1383.16</v>
      </c>
      <c r="M41" s="99">
        <v>2371.14</v>
      </c>
      <c r="O41" s="99">
        <v>266.76</v>
      </c>
      <c r="P41" s="99">
        <v>587.05999999999995</v>
      </c>
      <c r="Q41" s="99">
        <v>436.25</v>
      </c>
      <c r="R41" s="99">
        <v>756.56</v>
      </c>
      <c r="T41" s="101"/>
    </row>
    <row r="42" spans="1:20" x14ac:dyDescent="0.2">
      <c r="A42" s="101"/>
      <c r="F42" s="98">
        <v>13110</v>
      </c>
      <c r="G42" s="99" t="s">
        <v>131</v>
      </c>
      <c r="H42" s="100"/>
      <c r="J42" s="99">
        <v>790.38</v>
      </c>
      <c r="K42" s="99">
        <v>1778.35</v>
      </c>
      <c r="L42" s="99">
        <v>1383.16</v>
      </c>
      <c r="M42" s="99">
        <v>2371.14</v>
      </c>
      <c r="O42" s="99">
        <v>266.76</v>
      </c>
      <c r="P42" s="99">
        <v>587.05999999999995</v>
      </c>
      <c r="Q42" s="99">
        <v>436.25</v>
      </c>
      <c r="R42" s="99">
        <v>756.56</v>
      </c>
      <c r="T42" s="101"/>
    </row>
    <row r="43" spans="1:20" x14ac:dyDescent="0.2">
      <c r="A43" s="101"/>
      <c r="F43" s="98">
        <v>13140</v>
      </c>
      <c r="G43" s="99" t="s">
        <v>132</v>
      </c>
      <c r="H43" s="100"/>
      <c r="J43" s="99">
        <v>790.38</v>
      </c>
      <c r="K43" s="99">
        <v>1778.35</v>
      </c>
      <c r="L43" s="99">
        <v>1383.16</v>
      </c>
      <c r="M43" s="99">
        <v>2371.14</v>
      </c>
      <c r="O43" s="99">
        <v>266.76</v>
      </c>
      <c r="P43" s="99">
        <v>587.05999999999995</v>
      </c>
      <c r="Q43" s="99">
        <v>436.25</v>
      </c>
      <c r="R43" s="99">
        <v>756.56</v>
      </c>
      <c r="T43" s="101"/>
    </row>
    <row r="44" spans="1:20" x14ac:dyDescent="0.2">
      <c r="A44" s="101"/>
      <c r="F44" s="98">
        <v>13210</v>
      </c>
      <c r="G44" s="99" t="s">
        <v>39</v>
      </c>
      <c r="H44" s="100"/>
      <c r="J44" s="99">
        <v>846.15</v>
      </c>
      <c r="K44" s="99">
        <v>1903.83</v>
      </c>
      <c r="L44" s="99">
        <v>1480.76</v>
      </c>
      <c r="M44" s="99">
        <v>2538.44</v>
      </c>
      <c r="O44" s="99">
        <v>203.16</v>
      </c>
      <c r="P44" s="99">
        <v>443.45</v>
      </c>
      <c r="Q44" s="99">
        <v>325.06</v>
      </c>
      <c r="R44" s="99">
        <v>565.35</v>
      </c>
      <c r="T44" s="101"/>
    </row>
    <row r="45" spans="1:20" x14ac:dyDescent="0.2">
      <c r="A45" s="101"/>
      <c r="F45" s="98">
        <v>13200</v>
      </c>
      <c r="G45" s="99" t="s">
        <v>40</v>
      </c>
      <c r="H45" s="100"/>
      <c r="J45" s="99">
        <v>826.87</v>
      </c>
      <c r="K45" s="99">
        <v>1860.46</v>
      </c>
      <c r="L45" s="99">
        <v>1447.02</v>
      </c>
      <c r="M45" s="99">
        <v>2480.61</v>
      </c>
      <c r="O45" s="99">
        <v>199.51</v>
      </c>
      <c r="P45" s="99">
        <v>435.24</v>
      </c>
      <c r="Q45" s="99">
        <v>318.68</v>
      </c>
      <c r="R45" s="99">
        <v>554.4</v>
      </c>
      <c r="T45" s="101"/>
    </row>
    <row r="46" spans="1:20" x14ac:dyDescent="0.2">
      <c r="A46" s="101"/>
      <c r="F46" s="98">
        <v>3621</v>
      </c>
      <c r="G46" s="99" t="s">
        <v>134</v>
      </c>
      <c r="H46" s="100"/>
      <c r="J46" s="99">
        <v>822.93</v>
      </c>
      <c r="K46" s="99">
        <v>1851.59</v>
      </c>
      <c r="L46" s="99">
        <v>1440.13</v>
      </c>
      <c r="M46" s="99">
        <v>2468.79</v>
      </c>
      <c r="O46" s="99">
        <v>198.61</v>
      </c>
      <c r="P46" s="99">
        <v>433.22</v>
      </c>
      <c r="Q46" s="99">
        <v>317.10000000000002</v>
      </c>
      <c r="R46" s="99">
        <v>551.72</v>
      </c>
      <c r="T46" s="101"/>
    </row>
    <row r="47" spans="1:20" x14ac:dyDescent="0.2">
      <c r="A47" s="101"/>
      <c r="F47" s="98">
        <v>3541</v>
      </c>
      <c r="G47" s="99" t="s">
        <v>136</v>
      </c>
      <c r="H47" s="100"/>
      <c r="J47" s="99">
        <v>822.93</v>
      </c>
      <c r="K47" s="99">
        <v>1851.59</v>
      </c>
      <c r="L47" s="99">
        <v>1440.13</v>
      </c>
      <c r="M47" s="99">
        <v>2468.79</v>
      </c>
      <c r="O47" s="99">
        <v>198.61</v>
      </c>
      <c r="P47" s="99">
        <v>433.22</v>
      </c>
      <c r="Q47" s="99">
        <v>317.10000000000002</v>
      </c>
      <c r="R47" s="99">
        <v>551.72</v>
      </c>
      <c r="T47" s="101"/>
    </row>
    <row r="48" spans="1:20" x14ac:dyDescent="0.2">
      <c r="A48" s="101"/>
      <c r="F48" s="98">
        <v>3611</v>
      </c>
      <c r="G48" s="99" t="s">
        <v>137</v>
      </c>
      <c r="H48" s="100"/>
      <c r="J48" s="99">
        <v>844.98</v>
      </c>
      <c r="K48" s="99">
        <v>1901.2</v>
      </c>
      <c r="L48" s="99">
        <v>1478.71</v>
      </c>
      <c r="M48" s="99">
        <v>2534.9299999999998</v>
      </c>
      <c r="O48" s="99">
        <v>161.56</v>
      </c>
      <c r="P48" s="99">
        <v>350.38</v>
      </c>
      <c r="Q48" s="99">
        <v>252.17</v>
      </c>
      <c r="R48" s="99">
        <v>440.98</v>
      </c>
      <c r="T48" s="101"/>
    </row>
    <row r="49" spans="1:20" x14ac:dyDescent="0.2">
      <c r="A49" s="101"/>
      <c r="F49" s="98">
        <v>3651</v>
      </c>
      <c r="G49" s="99" t="s">
        <v>139</v>
      </c>
      <c r="H49" s="100"/>
      <c r="J49" s="99">
        <v>844.98</v>
      </c>
      <c r="K49" s="99">
        <v>1901.2</v>
      </c>
      <c r="L49" s="99">
        <v>1478.71</v>
      </c>
      <c r="M49" s="99">
        <v>2534.9299999999998</v>
      </c>
      <c r="O49" s="99">
        <v>161.56</v>
      </c>
      <c r="P49" s="99">
        <v>350.38</v>
      </c>
      <c r="Q49" s="99">
        <v>252.17</v>
      </c>
      <c r="R49" s="99">
        <v>440.98</v>
      </c>
      <c r="T49" s="101"/>
    </row>
    <row r="50" spans="1:20" x14ac:dyDescent="0.2">
      <c r="A50" s="101"/>
      <c r="F50" s="98">
        <v>3551</v>
      </c>
      <c r="G50" s="99" t="s">
        <v>142</v>
      </c>
      <c r="H50" s="100"/>
      <c r="J50" s="99">
        <v>1111.28</v>
      </c>
      <c r="K50" s="99">
        <v>2500.38</v>
      </c>
      <c r="L50" s="99">
        <v>1944.74</v>
      </c>
      <c r="M50" s="99">
        <v>3333.85</v>
      </c>
      <c r="O50" s="99">
        <v>554.05999999999995</v>
      </c>
      <c r="P50" s="99">
        <v>1233.49</v>
      </c>
      <c r="Q50" s="99">
        <v>939.03</v>
      </c>
      <c r="R50" s="99">
        <v>1618.47</v>
      </c>
      <c r="T50" s="101"/>
    </row>
    <row r="51" spans="1:20" x14ac:dyDescent="0.2">
      <c r="A51" s="101"/>
      <c r="F51" s="98">
        <v>13060</v>
      </c>
      <c r="G51" s="99" t="s">
        <v>144</v>
      </c>
      <c r="H51" s="100"/>
      <c r="J51" s="99">
        <v>845.11</v>
      </c>
      <c r="K51" s="99">
        <v>1901.5</v>
      </c>
      <c r="L51" s="99">
        <v>1478.94</v>
      </c>
      <c r="M51" s="99">
        <v>2535.33</v>
      </c>
      <c r="O51" s="99">
        <v>202.9</v>
      </c>
      <c r="P51" s="99">
        <v>442.89</v>
      </c>
      <c r="Q51" s="99">
        <v>324.62</v>
      </c>
      <c r="R51" s="99">
        <v>564.61</v>
      </c>
      <c r="T51" s="101"/>
    </row>
    <row r="52" spans="1:20" x14ac:dyDescent="0.2">
      <c r="A52" s="101"/>
      <c r="F52" s="98">
        <v>3504</v>
      </c>
      <c r="G52" s="99" t="s">
        <v>146</v>
      </c>
      <c r="H52" s="100"/>
      <c r="J52" s="99">
        <v>924.97</v>
      </c>
      <c r="K52" s="99">
        <v>2081.17</v>
      </c>
      <c r="L52" s="99">
        <v>1618.69</v>
      </c>
      <c r="M52" s="99">
        <v>2774.9</v>
      </c>
      <c r="O52" s="99">
        <v>218.18</v>
      </c>
      <c r="P52" s="99">
        <v>477.26</v>
      </c>
      <c r="Q52" s="99">
        <v>351.35</v>
      </c>
      <c r="R52" s="99">
        <v>610.42999999999995</v>
      </c>
      <c r="T52" s="101"/>
    </row>
    <row r="53" spans="1:20" x14ac:dyDescent="0.2">
      <c r="A53" s="101"/>
      <c r="F53" s="98">
        <v>3505</v>
      </c>
      <c r="G53" s="99" t="s">
        <v>147</v>
      </c>
      <c r="H53" s="100"/>
      <c r="J53" s="99">
        <v>823.2</v>
      </c>
      <c r="K53" s="99">
        <v>1852.19</v>
      </c>
      <c r="L53" s="99">
        <v>1440.59</v>
      </c>
      <c r="M53" s="99">
        <v>2469.59</v>
      </c>
      <c r="O53" s="99">
        <v>198.64</v>
      </c>
      <c r="P53" s="99">
        <v>433.31</v>
      </c>
      <c r="Q53" s="99">
        <v>317.17</v>
      </c>
      <c r="R53" s="99">
        <v>551.81999999999994</v>
      </c>
      <c r="T53" s="101"/>
    </row>
    <row r="54" spans="1:20" x14ac:dyDescent="0.2">
      <c r="A54" s="101"/>
      <c r="F54" s="98">
        <v>3544</v>
      </c>
      <c r="G54" s="99" t="s">
        <v>148</v>
      </c>
      <c r="H54" s="100"/>
      <c r="J54" s="99">
        <v>924.97</v>
      </c>
      <c r="K54" s="99">
        <v>2081.17</v>
      </c>
      <c r="L54" s="99">
        <v>1618.69</v>
      </c>
      <c r="M54" s="99">
        <v>2774.9</v>
      </c>
      <c r="O54" s="99">
        <v>218.18</v>
      </c>
      <c r="P54" s="99">
        <v>477.26</v>
      </c>
      <c r="Q54" s="99">
        <v>351.35</v>
      </c>
      <c r="R54" s="99">
        <v>610.42999999999995</v>
      </c>
      <c r="T54" s="101"/>
    </row>
    <row r="55" spans="1:20" x14ac:dyDescent="0.2">
      <c r="A55" s="101"/>
      <c r="F55" s="98">
        <v>3545</v>
      </c>
      <c r="G55" s="99" t="s">
        <v>149</v>
      </c>
      <c r="H55" s="100"/>
      <c r="J55" s="99">
        <v>823.2</v>
      </c>
      <c r="K55" s="99">
        <v>1852.19</v>
      </c>
      <c r="L55" s="99">
        <v>1440.59</v>
      </c>
      <c r="M55" s="99">
        <v>2469.59</v>
      </c>
      <c r="O55" s="99">
        <v>198.64</v>
      </c>
      <c r="P55" s="99">
        <v>433.31</v>
      </c>
      <c r="Q55" s="99">
        <v>317.17</v>
      </c>
      <c r="R55" s="99">
        <v>551.81999999999994</v>
      </c>
      <c r="T55" s="101"/>
    </row>
    <row r="56" spans="1:20" x14ac:dyDescent="0.2">
      <c r="A56" s="101"/>
      <c r="F56" s="98">
        <v>3554</v>
      </c>
      <c r="G56" s="99" t="s">
        <v>150</v>
      </c>
      <c r="H56" s="100"/>
      <c r="J56" s="99">
        <v>893.54</v>
      </c>
      <c r="K56" s="99">
        <v>2010.47</v>
      </c>
      <c r="L56" s="99">
        <v>1563.7</v>
      </c>
      <c r="M56" s="99">
        <v>2680.63</v>
      </c>
      <c r="O56" s="99">
        <v>212.28</v>
      </c>
      <c r="P56" s="99">
        <v>463.97</v>
      </c>
      <c r="Q56" s="99">
        <v>341.02</v>
      </c>
      <c r="R56" s="99">
        <v>592.71</v>
      </c>
      <c r="T56" s="101"/>
    </row>
    <row r="57" spans="1:20" x14ac:dyDescent="0.2">
      <c r="A57" s="101"/>
      <c r="F57" s="98">
        <v>3555</v>
      </c>
      <c r="G57" s="99" t="s">
        <v>151</v>
      </c>
      <c r="H57" s="100"/>
      <c r="J57" s="99">
        <v>815.72</v>
      </c>
      <c r="K57" s="99">
        <v>1835.37</v>
      </c>
      <c r="L57" s="99">
        <v>1427.51</v>
      </c>
      <c r="M57" s="99">
        <v>2447.16</v>
      </c>
      <c r="O57" s="99">
        <v>197.33</v>
      </c>
      <c r="P57" s="99">
        <v>430.35</v>
      </c>
      <c r="Q57" s="99">
        <v>314.87</v>
      </c>
      <c r="R57" s="99">
        <v>547.89</v>
      </c>
      <c r="T57" s="101"/>
    </row>
    <row r="58" spans="1:20" x14ac:dyDescent="0.2">
      <c r="A58" s="101"/>
      <c r="F58" s="98">
        <v>3595</v>
      </c>
      <c r="G58" s="99" t="s">
        <v>43</v>
      </c>
      <c r="H58" s="100"/>
      <c r="J58" s="99">
        <v>869.5</v>
      </c>
      <c r="K58" s="99">
        <v>1956.37</v>
      </c>
      <c r="L58" s="99">
        <v>1521.62</v>
      </c>
      <c r="M58" s="99">
        <v>2608.4899999999998</v>
      </c>
      <c r="O58" s="99">
        <v>207.53</v>
      </c>
      <c r="P58" s="99">
        <v>453.27</v>
      </c>
      <c r="Q58" s="99">
        <v>332.69</v>
      </c>
      <c r="R58" s="99">
        <v>578.45000000000005</v>
      </c>
      <c r="T58" s="101"/>
    </row>
    <row r="59" spans="1:20" x14ac:dyDescent="0.2">
      <c r="A59" s="101"/>
      <c r="F59" s="98">
        <v>3594</v>
      </c>
      <c r="G59" s="99" t="s">
        <v>44</v>
      </c>
      <c r="H59" s="100"/>
      <c r="J59" s="99">
        <v>930.97</v>
      </c>
      <c r="K59" s="99">
        <v>2094.6799999999998</v>
      </c>
      <c r="L59" s="99">
        <v>1629.2</v>
      </c>
      <c r="M59" s="99">
        <v>2792.91</v>
      </c>
      <c r="O59" s="99">
        <v>219.49</v>
      </c>
      <c r="P59" s="99">
        <v>480.19</v>
      </c>
      <c r="Q59" s="99">
        <v>353.64</v>
      </c>
      <c r="R59" s="99">
        <v>614.34</v>
      </c>
      <c r="T59" s="101"/>
    </row>
    <row r="60" spans="1:20" x14ac:dyDescent="0.2">
      <c r="A60" s="101"/>
      <c r="F60" s="98">
        <v>13040</v>
      </c>
      <c r="G60" s="99" t="s">
        <v>152</v>
      </c>
      <c r="H60" s="100"/>
      <c r="J60" s="99">
        <v>828.93</v>
      </c>
      <c r="K60" s="99">
        <v>1865.1</v>
      </c>
      <c r="L60" s="99">
        <v>1450.63</v>
      </c>
      <c r="M60" s="99">
        <v>2486.8000000000002</v>
      </c>
      <c r="O60" s="99">
        <v>199.77</v>
      </c>
      <c r="P60" s="99">
        <v>435.83</v>
      </c>
      <c r="Q60" s="99">
        <v>319.13</v>
      </c>
      <c r="R60" s="99">
        <v>555.20000000000005</v>
      </c>
      <c r="T60" s="101"/>
    </row>
    <row r="61" spans="1:20" x14ac:dyDescent="0.2">
      <c r="A61" s="101"/>
      <c r="F61" s="98">
        <v>13030</v>
      </c>
      <c r="G61" s="99" t="s">
        <v>153</v>
      </c>
      <c r="H61" s="100"/>
      <c r="J61" s="99">
        <v>893.89</v>
      </c>
      <c r="K61" s="99">
        <v>2011.25</v>
      </c>
      <c r="L61" s="99">
        <v>1564.3</v>
      </c>
      <c r="M61" s="99">
        <v>2681.66</v>
      </c>
      <c r="O61" s="99">
        <v>212.2</v>
      </c>
      <c r="P61" s="99">
        <v>463.79</v>
      </c>
      <c r="Q61" s="99">
        <v>340.89</v>
      </c>
      <c r="R61" s="99">
        <v>592.48</v>
      </c>
      <c r="T61" s="101"/>
    </row>
    <row r="62" spans="1:20" x14ac:dyDescent="0.2">
      <c r="A62" s="101"/>
      <c r="F62" s="98">
        <v>13050</v>
      </c>
      <c r="G62" s="99" t="s">
        <v>154</v>
      </c>
      <c r="H62" s="100"/>
      <c r="J62" s="99">
        <v>859.34</v>
      </c>
      <c r="K62" s="99">
        <v>1933.52</v>
      </c>
      <c r="L62" s="99">
        <v>1503.85</v>
      </c>
      <c r="M62" s="99">
        <v>2578.02</v>
      </c>
      <c r="O62" s="99">
        <v>205.6</v>
      </c>
      <c r="P62" s="99">
        <v>448.94</v>
      </c>
      <c r="Q62" s="99">
        <v>329.33</v>
      </c>
      <c r="R62" s="99">
        <v>572.68000000000006</v>
      </c>
      <c r="T62" s="101"/>
    </row>
    <row r="63" spans="1:20" x14ac:dyDescent="0.2">
      <c r="A63" s="101"/>
      <c r="F63" s="98">
        <v>13071</v>
      </c>
      <c r="G63" s="99" t="s">
        <v>50</v>
      </c>
      <c r="H63" s="100"/>
      <c r="J63" s="99">
        <v>842.8</v>
      </c>
      <c r="K63" s="99">
        <v>1896.3</v>
      </c>
      <c r="L63" s="99">
        <v>1474.9</v>
      </c>
      <c r="M63" s="99">
        <v>2528.39</v>
      </c>
      <c r="O63" s="99">
        <v>202.41</v>
      </c>
      <c r="P63" s="99">
        <v>441.77</v>
      </c>
      <c r="Q63" s="99">
        <v>323.76</v>
      </c>
      <c r="R63" s="99">
        <v>563.11</v>
      </c>
      <c r="T63" s="101"/>
    </row>
    <row r="64" spans="1:20" x14ac:dyDescent="0.2">
      <c r="A64" s="101"/>
      <c r="F64" s="98">
        <v>9317</v>
      </c>
      <c r="G64" s="99" t="s">
        <v>49</v>
      </c>
      <c r="H64" s="100"/>
      <c r="J64" s="99">
        <v>940.52</v>
      </c>
      <c r="K64" s="99">
        <v>2116.17</v>
      </c>
      <c r="L64" s="99">
        <v>1645.91</v>
      </c>
      <c r="M64" s="99">
        <v>2821.57</v>
      </c>
      <c r="O64" s="99">
        <v>221.26</v>
      </c>
      <c r="P64" s="99">
        <v>484.18</v>
      </c>
      <c r="Q64" s="99">
        <v>356.74</v>
      </c>
      <c r="R64" s="99">
        <v>619.66</v>
      </c>
      <c r="T64" s="101"/>
    </row>
    <row r="65" spans="1:20" x14ac:dyDescent="0.2">
      <c r="A65" s="101"/>
      <c r="F65" s="98">
        <v>3501</v>
      </c>
      <c r="G65" s="99" t="s">
        <v>155</v>
      </c>
      <c r="H65" s="100"/>
      <c r="J65" s="99">
        <v>917.06</v>
      </c>
      <c r="K65" s="99">
        <v>2063.38</v>
      </c>
      <c r="L65" s="99">
        <v>1604.85</v>
      </c>
      <c r="M65" s="99">
        <v>2751.17</v>
      </c>
      <c r="O65" s="99">
        <v>216.69</v>
      </c>
      <c r="P65" s="99">
        <v>473.92</v>
      </c>
      <c r="Q65" s="99">
        <v>348.75</v>
      </c>
      <c r="R65" s="99">
        <v>605.97</v>
      </c>
      <c r="T65" s="101"/>
    </row>
    <row r="66" spans="1:20" x14ac:dyDescent="0.2">
      <c r="A66" s="101"/>
      <c r="F66" s="98">
        <v>3502</v>
      </c>
      <c r="G66" s="99" t="s">
        <v>157</v>
      </c>
      <c r="H66" s="100"/>
      <c r="J66" s="99">
        <v>883.22</v>
      </c>
      <c r="K66" s="99">
        <v>1987.25</v>
      </c>
      <c r="L66" s="99">
        <v>1545.64</v>
      </c>
      <c r="M66" s="99">
        <v>2649.67</v>
      </c>
      <c r="O66" s="99">
        <v>210.23</v>
      </c>
      <c r="P66" s="99">
        <v>459.38</v>
      </c>
      <c r="Q66" s="99">
        <v>337.45</v>
      </c>
      <c r="R66" s="99">
        <v>586.58999999999992</v>
      </c>
      <c r="T66" s="101"/>
    </row>
    <row r="67" spans="1:20" x14ac:dyDescent="0.2">
      <c r="A67" s="101"/>
      <c r="F67" s="98">
        <v>3571</v>
      </c>
      <c r="G67" s="99" t="s">
        <v>158</v>
      </c>
      <c r="H67" s="100"/>
      <c r="J67" s="99">
        <v>905.77</v>
      </c>
      <c r="K67" s="99">
        <v>2037.99</v>
      </c>
      <c r="L67" s="99">
        <v>1585.1</v>
      </c>
      <c r="M67" s="99">
        <v>2717.32</v>
      </c>
      <c r="O67" s="99">
        <v>214.51</v>
      </c>
      <c r="P67" s="99">
        <v>468.98</v>
      </c>
      <c r="Q67" s="99">
        <v>344.92</v>
      </c>
      <c r="R67" s="99">
        <v>599.39</v>
      </c>
      <c r="T67" s="101"/>
    </row>
    <row r="68" spans="1:20" x14ac:dyDescent="0.2">
      <c r="A68" s="101"/>
      <c r="F68" s="98">
        <v>3560</v>
      </c>
      <c r="G68" s="99" t="s">
        <v>41</v>
      </c>
      <c r="H68" s="100"/>
      <c r="J68" s="99">
        <v>848.66</v>
      </c>
      <c r="K68" s="99">
        <v>1909.47</v>
      </c>
      <c r="L68" s="99">
        <v>1485.15</v>
      </c>
      <c r="M68" s="99">
        <v>2545.9699999999998</v>
      </c>
      <c r="O68" s="99">
        <v>239.09</v>
      </c>
      <c r="P68" s="99">
        <v>524.80999999999995</v>
      </c>
      <c r="Q68" s="99">
        <v>387.83</v>
      </c>
      <c r="R68" s="99">
        <v>673.56</v>
      </c>
      <c r="T68" s="101"/>
    </row>
    <row r="69" spans="1:20" x14ac:dyDescent="0.2">
      <c r="A69" s="101"/>
      <c r="F69" s="98">
        <v>3521</v>
      </c>
      <c r="G69" s="99" t="s">
        <v>161</v>
      </c>
      <c r="H69" s="100"/>
      <c r="J69" s="99">
        <v>60.5</v>
      </c>
      <c r="K69" s="99">
        <v>119.5</v>
      </c>
      <c r="L69" s="99">
        <v>119.5</v>
      </c>
      <c r="M69" s="99">
        <v>160.5</v>
      </c>
      <c r="O69" s="99">
        <v>60.5</v>
      </c>
      <c r="P69" s="99">
        <v>119.5</v>
      </c>
      <c r="Q69" s="99">
        <v>119.5</v>
      </c>
      <c r="R69" s="99">
        <v>160.5</v>
      </c>
      <c r="T69" s="101"/>
    </row>
    <row r="70" spans="1:20" x14ac:dyDescent="0.2">
      <c r="A70" s="101"/>
      <c r="F70" s="98" t="s">
        <v>46</v>
      </c>
      <c r="G70" s="99" t="s">
        <v>161</v>
      </c>
      <c r="H70" s="100" t="s">
        <v>253</v>
      </c>
      <c r="J70" s="99">
        <v>44.17</v>
      </c>
      <c r="K70" s="99">
        <v>86.17</v>
      </c>
      <c r="L70" s="99">
        <v>86.17</v>
      </c>
      <c r="M70" s="99">
        <v>116.5</v>
      </c>
      <c r="O70" s="99">
        <v>44.17</v>
      </c>
      <c r="P70" s="99">
        <v>86.17</v>
      </c>
      <c r="Q70" s="99">
        <v>86.17</v>
      </c>
      <c r="R70" s="99">
        <v>116.5</v>
      </c>
      <c r="T70" s="101"/>
    </row>
    <row r="71" spans="1:20" x14ac:dyDescent="0.2">
      <c r="A71" s="101"/>
      <c r="T71" s="101"/>
    </row>
    <row r="72" spans="1:20" x14ac:dyDescent="0.2">
      <c r="A72" s="101"/>
      <c r="T72" s="101"/>
    </row>
    <row r="73" spans="1:20" ht="16.5" thickBot="1" x14ac:dyDescent="0.3">
      <c r="A73" s="101"/>
      <c r="E73" s="37" t="s">
        <v>311</v>
      </c>
      <c r="F73" s="37"/>
      <c r="G73" s="37"/>
      <c r="H73" s="37"/>
      <c r="I73" s="37"/>
      <c r="J73" s="37"/>
      <c r="K73" s="37"/>
      <c r="L73" s="37"/>
      <c r="M73" s="37"/>
      <c r="N73" s="37"/>
      <c r="O73" s="37"/>
      <c r="P73" s="37"/>
      <c r="Q73" s="37"/>
      <c r="R73" s="37"/>
      <c r="T73" s="101"/>
    </row>
    <row r="74" spans="1:20" ht="13.5" thickTop="1" x14ac:dyDescent="0.2">
      <c r="A74" s="101"/>
      <c r="T74" s="101"/>
    </row>
    <row r="75" spans="1:20" ht="13.5" thickBot="1" x14ac:dyDescent="0.25">
      <c r="A75" s="101"/>
      <c r="J75" s="136" t="s">
        <v>243</v>
      </c>
      <c r="K75" s="136"/>
      <c r="L75" s="136"/>
      <c r="M75" s="136"/>
      <c r="O75" s="136" t="s">
        <v>312</v>
      </c>
      <c r="P75" s="136"/>
      <c r="Q75" s="136"/>
      <c r="R75" s="136"/>
      <c r="T75" s="101"/>
    </row>
    <row r="76" spans="1:20" ht="26.25" thickBot="1" x14ac:dyDescent="0.25">
      <c r="A76" s="101"/>
      <c r="F76" s="109" t="s">
        <v>245</v>
      </c>
      <c r="G76" s="109" t="s">
        <v>246</v>
      </c>
      <c r="H76" s="109" t="s">
        <v>247</v>
      </c>
      <c r="J76" s="109" t="s">
        <v>248</v>
      </c>
      <c r="K76" s="109" t="s">
        <v>249</v>
      </c>
      <c r="L76" s="109" t="s">
        <v>250</v>
      </c>
      <c r="M76" s="109" t="s">
        <v>251</v>
      </c>
      <c r="O76" s="109" t="s">
        <v>248</v>
      </c>
      <c r="P76" s="109" t="s">
        <v>249</v>
      </c>
      <c r="Q76" s="109" t="s">
        <v>250</v>
      </c>
      <c r="R76" s="109" t="s">
        <v>251</v>
      </c>
      <c r="T76" s="101"/>
    </row>
    <row r="77" spans="1:20" x14ac:dyDescent="0.2">
      <c r="A77" s="101"/>
      <c r="F77" s="98">
        <v>3950</v>
      </c>
      <c r="G77" s="100" t="s">
        <v>293</v>
      </c>
      <c r="H77" s="100"/>
      <c r="J77" s="99">
        <v>15.2</v>
      </c>
      <c r="K77" s="99">
        <v>28.5</v>
      </c>
      <c r="L77" s="99">
        <v>31.38</v>
      </c>
      <c r="M77" s="99">
        <v>48.99</v>
      </c>
      <c r="O77" s="99">
        <v>3.04</v>
      </c>
      <c r="P77" s="99">
        <v>5.7</v>
      </c>
      <c r="Q77" s="99">
        <v>6.27</v>
      </c>
      <c r="R77" s="99">
        <v>9.7899999999999991</v>
      </c>
      <c r="T77" s="101"/>
    </row>
    <row r="78" spans="1:20" x14ac:dyDescent="0.2">
      <c r="A78" s="101"/>
      <c r="F78" s="98">
        <v>3861</v>
      </c>
      <c r="G78" s="100" t="s">
        <v>294</v>
      </c>
      <c r="H78" s="100"/>
      <c r="J78" s="99">
        <v>40.04</v>
      </c>
      <c r="K78" s="99">
        <v>84.06</v>
      </c>
      <c r="L78" s="99">
        <v>76.08</v>
      </c>
      <c r="M78" s="99">
        <v>120.12</v>
      </c>
      <c r="O78" s="99">
        <v>8</v>
      </c>
      <c r="P78" s="99">
        <v>16.809999999999999</v>
      </c>
      <c r="Q78" s="99">
        <v>15.21</v>
      </c>
      <c r="R78" s="99">
        <v>24.02</v>
      </c>
      <c r="T78" s="101"/>
    </row>
    <row r="79" spans="1:20" x14ac:dyDescent="0.2">
      <c r="A79" s="101"/>
      <c r="F79" s="98">
        <v>3871</v>
      </c>
      <c r="G79" s="100" t="s">
        <v>295</v>
      </c>
      <c r="H79" s="100"/>
      <c r="J79" s="99">
        <v>40.04</v>
      </c>
      <c r="K79" s="99">
        <v>84.06</v>
      </c>
      <c r="L79" s="99">
        <v>76.08</v>
      </c>
      <c r="M79" s="99">
        <v>120.12</v>
      </c>
      <c r="O79" s="99">
        <v>8</v>
      </c>
      <c r="P79" s="99">
        <v>16.809999999999999</v>
      </c>
      <c r="Q79" s="99">
        <v>15.21</v>
      </c>
      <c r="R79" s="99">
        <v>24.02</v>
      </c>
      <c r="T79" s="101"/>
    </row>
    <row r="80" spans="1:20" x14ac:dyDescent="0.2">
      <c r="A80" s="101"/>
      <c r="F80" s="98">
        <v>3960</v>
      </c>
      <c r="G80" s="100" t="s">
        <v>301</v>
      </c>
      <c r="H80" s="100"/>
      <c r="J80" s="99">
        <v>24.81</v>
      </c>
      <c r="K80" s="99">
        <v>49.62</v>
      </c>
      <c r="L80" s="99">
        <v>62.02</v>
      </c>
      <c r="M80" s="99">
        <v>86.83</v>
      </c>
      <c r="O80" s="99">
        <v>4.96</v>
      </c>
      <c r="P80" s="99">
        <v>9.92</v>
      </c>
      <c r="Q80" s="99">
        <v>12.4</v>
      </c>
      <c r="R80" s="99">
        <v>17.36</v>
      </c>
      <c r="T80" s="101"/>
    </row>
    <row r="81" spans="1:20" x14ac:dyDescent="0.2">
      <c r="A81" s="101"/>
      <c r="F81" s="98">
        <v>3975</v>
      </c>
      <c r="G81" s="100" t="s">
        <v>302</v>
      </c>
      <c r="H81" s="100"/>
      <c r="J81" s="99">
        <v>24.81</v>
      </c>
      <c r="K81" s="99">
        <v>49.62</v>
      </c>
      <c r="L81" s="99">
        <v>62.02</v>
      </c>
      <c r="M81" s="99">
        <v>86.83</v>
      </c>
      <c r="O81" s="99">
        <v>4.96</v>
      </c>
      <c r="P81" s="99">
        <v>9.92</v>
      </c>
      <c r="Q81" s="99">
        <v>12.4</v>
      </c>
      <c r="R81" s="99">
        <v>17.36</v>
      </c>
      <c r="T81" s="101"/>
    </row>
    <row r="82" spans="1:20" x14ac:dyDescent="0.2">
      <c r="A82" s="101"/>
      <c r="F82" s="98">
        <v>3970</v>
      </c>
      <c r="G82" s="100" t="s">
        <v>303</v>
      </c>
      <c r="H82" s="100"/>
      <c r="J82" s="99">
        <v>43.25</v>
      </c>
      <c r="K82" s="99">
        <v>86.49</v>
      </c>
      <c r="L82" s="99">
        <v>108.12</v>
      </c>
      <c r="M82" s="99">
        <v>151.36000000000001</v>
      </c>
      <c r="O82" s="99">
        <v>8.65</v>
      </c>
      <c r="P82" s="99">
        <v>17.29</v>
      </c>
      <c r="Q82" s="99">
        <v>21.62</v>
      </c>
      <c r="R82" s="99">
        <v>30.27</v>
      </c>
      <c r="T82" s="101"/>
    </row>
    <row r="83" spans="1:20" x14ac:dyDescent="0.2">
      <c r="A83" s="101"/>
      <c r="F83" s="98">
        <v>3985</v>
      </c>
      <c r="G83" s="100" t="s">
        <v>304</v>
      </c>
      <c r="H83" s="100"/>
      <c r="J83" s="99">
        <v>43.25</v>
      </c>
      <c r="K83" s="99">
        <v>86.49</v>
      </c>
      <c r="L83" s="99">
        <v>108.12</v>
      </c>
      <c r="M83" s="99">
        <v>151.36000000000001</v>
      </c>
      <c r="O83" s="99">
        <v>8.65</v>
      </c>
      <c r="P83" s="99">
        <v>17.29</v>
      </c>
      <c r="Q83" s="99">
        <v>21.62</v>
      </c>
      <c r="R83" s="99">
        <v>30.27</v>
      </c>
      <c r="T83" s="101"/>
    </row>
    <row r="84" spans="1:20" x14ac:dyDescent="0.2">
      <c r="A84" s="101"/>
      <c r="F84" s="98">
        <v>3980</v>
      </c>
      <c r="G84" s="100" t="s">
        <v>305</v>
      </c>
      <c r="H84" s="100"/>
      <c r="J84" s="99">
        <v>45.39</v>
      </c>
      <c r="K84" s="99">
        <v>90.78</v>
      </c>
      <c r="L84" s="99">
        <v>113.48</v>
      </c>
      <c r="M84" s="99">
        <v>158.87</v>
      </c>
      <c r="O84" s="99">
        <v>8.98</v>
      </c>
      <c r="P84" s="99">
        <v>17.96</v>
      </c>
      <c r="Q84" s="99">
        <v>22.45</v>
      </c>
      <c r="R84" s="99">
        <v>31.43</v>
      </c>
      <c r="T84" s="101"/>
    </row>
    <row r="85" spans="1:20" x14ac:dyDescent="0.2">
      <c r="A85" s="101"/>
      <c r="F85" s="98">
        <v>3990</v>
      </c>
      <c r="G85" s="100" t="s">
        <v>306</v>
      </c>
      <c r="H85" s="100"/>
      <c r="J85" s="99">
        <v>45.39</v>
      </c>
      <c r="K85" s="99">
        <v>90.78</v>
      </c>
      <c r="L85" s="99">
        <v>113.48</v>
      </c>
      <c r="M85" s="99">
        <v>158.87</v>
      </c>
      <c r="O85" s="99">
        <v>8.98</v>
      </c>
      <c r="P85" s="99">
        <v>17.96</v>
      </c>
      <c r="Q85" s="99">
        <v>22.45</v>
      </c>
      <c r="R85" s="99">
        <v>31.43</v>
      </c>
      <c r="T85" s="101"/>
    </row>
    <row r="86" spans="1:20" x14ac:dyDescent="0.2">
      <c r="A86" s="101"/>
      <c r="T86" s="101"/>
    </row>
    <row r="87" spans="1:20" x14ac:dyDescent="0.2">
      <c r="A87" s="101"/>
      <c r="T87" s="101"/>
    </row>
    <row r="88" spans="1:20" x14ac:dyDescent="0.2">
      <c r="A88" s="101"/>
      <c r="B88" s="101"/>
      <c r="C88" s="101"/>
      <c r="D88" s="101"/>
      <c r="E88" s="101"/>
      <c r="F88" s="101"/>
      <c r="G88" s="101"/>
      <c r="H88" s="101"/>
      <c r="I88" s="101"/>
      <c r="J88" s="101"/>
      <c r="K88" s="101"/>
      <c r="L88" s="101"/>
      <c r="M88" s="101"/>
      <c r="N88" s="101"/>
      <c r="O88" s="101"/>
      <c r="P88" s="101"/>
      <c r="Q88" s="101"/>
      <c r="R88" s="101"/>
      <c r="S88" s="101"/>
      <c r="T88" s="101"/>
    </row>
  </sheetData>
  <mergeCells count="4">
    <mergeCell ref="J12:M12"/>
    <mergeCell ref="O12:R12"/>
    <mergeCell ref="J75:M75"/>
    <mergeCell ref="O75:R7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U71"/>
  <sheetViews>
    <sheetView showGridLines="0" workbookViewId="0"/>
  </sheetViews>
  <sheetFormatPr defaultColWidth="9.33203125" defaultRowHeight="0" customHeight="1" zeroHeight="1" x14ac:dyDescent="0.2"/>
  <cols>
    <col min="1" max="1" width="2.83203125" customWidth="1"/>
    <col min="2" max="5" width="1.83203125" customWidth="1"/>
    <col min="6" max="6" width="38.83203125" customWidth="1"/>
    <col min="7" max="7" width="1.83203125" customWidth="1"/>
    <col min="8" max="8" width="14.83203125" customWidth="1"/>
    <col min="9" max="9" width="1.83203125" customWidth="1"/>
    <col min="10" max="11" width="14.83203125" customWidth="1"/>
    <col min="12" max="12" width="1.83203125" customWidth="1"/>
    <col min="13" max="13" width="101.83203125" customWidth="1"/>
    <col min="14" max="14" width="1.83203125" customWidth="1"/>
    <col min="15" max="15" width="2.83203125" customWidth="1"/>
    <col min="16" max="17" width="9.33203125" customWidth="1"/>
  </cols>
  <sheetData>
    <row r="1" spans="1:15" ht="12.75" x14ac:dyDescent="0.2">
      <c r="A1" s="3"/>
      <c r="B1" s="3"/>
      <c r="C1" s="3"/>
      <c r="D1" s="3"/>
      <c r="E1" s="3"/>
      <c r="F1" s="3"/>
      <c r="G1" s="3"/>
      <c r="H1" s="3"/>
      <c r="I1" s="3"/>
      <c r="J1" s="3"/>
      <c r="K1" s="3"/>
      <c r="L1" s="3"/>
      <c r="M1" s="3"/>
      <c r="N1" s="3"/>
      <c r="O1" s="3"/>
    </row>
    <row r="2" spans="1:15" ht="12.75" x14ac:dyDescent="0.2">
      <c r="A2" s="3"/>
      <c r="O2" s="3"/>
    </row>
    <row r="3" spans="1:15" ht="20.25" x14ac:dyDescent="0.3">
      <c r="A3" s="3"/>
      <c r="C3" s="35" t="str">
        <f>YEAR(H5) &amp; " United Airlines " &amp; H6 &amp; " Active and Pre-65 Retiree Pricing"</f>
        <v>2022 United Airlines IBT Active and Pre-65 Retiree Pricing</v>
      </c>
      <c r="D3" s="114"/>
      <c r="E3" s="114"/>
      <c r="F3" s="114"/>
      <c r="G3" s="35"/>
      <c r="H3" s="35"/>
      <c r="I3" s="35"/>
      <c r="J3" s="35"/>
      <c r="K3" s="35"/>
      <c r="L3" s="35"/>
      <c r="M3" s="35"/>
      <c r="N3" s="35"/>
      <c r="O3" s="3"/>
    </row>
    <row r="4" spans="1:15" ht="12.75" x14ac:dyDescent="0.2">
      <c r="A4" s="3"/>
      <c r="O4" s="3"/>
    </row>
    <row r="5" spans="1:15" ht="12.75" x14ac:dyDescent="0.2">
      <c r="A5" s="3"/>
      <c r="F5" t="s">
        <v>45</v>
      </c>
      <c r="H5" s="14">
        <v>44562</v>
      </c>
      <c r="O5" s="3"/>
    </row>
    <row r="6" spans="1:15" ht="12.75" x14ac:dyDescent="0.2">
      <c r="A6" s="3"/>
      <c r="F6" t="s">
        <v>54</v>
      </c>
      <c r="H6" s="11" t="s">
        <v>323</v>
      </c>
      <c r="O6" s="3"/>
    </row>
    <row r="7" spans="1:15" ht="12.75" x14ac:dyDescent="0.2">
      <c r="A7" s="3"/>
      <c r="O7" s="3"/>
    </row>
    <row r="8" spans="1:15" ht="18.75" thickBot="1" x14ac:dyDescent="0.3">
      <c r="A8" s="3"/>
      <c r="D8" s="36" t="s">
        <v>55</v>
      </c>
      <c r="E8" s="36"/>
      <c r="F8" s="36"/>
      <c r="G8" s="36"/>
      <c r="H8" s="36"/>
      <c r="I8" s="36"/>
      <c r="J8" s="36"/>
      <c r="K8" s="36"/>
      <c r="L8" s="36"/>
      <c r="M8" s="36"/>
      <c r="O8" s="3"/>
    </row>
    <row r="9" spans="1:15" ht="13.5" thickTop="1" x14ac:dyDescent="0.2">
      <c r="A9" s="3"/>
      <c r="O9" s="3"/>
    </row>
    <row r="10" spans="1:15" ht="12.75" x14ac:dyDescent="0.2">
      <c r="A10" s="3"/>
      <c r="O10" s="3"/>
    </row>
    <row r="11" spans="1:15" s="5" customFormat="1" ht="16.5" thickBot="1" x14ac:dyDescent="0.3">
      <c r="A11" s="4"/>
      <c r="E11" s="37" t="s">
        <v>14</v>
      </c>
      <c r="F11" s="37"/>
      <c r="G11" s="37"/>
      <c r="H11" s="37"/>
      <c r="I11" s="37"/>
      <c r="J11" s="37"/>
      <c r="K11" s="37"/>
      <c r="L11" s="37"/>
      <c r="M11" s="37"/>
      <c r="O11" s="4"/>
    </row>
    <row r="12" spans="1:15" ht="13.5" thickTop="1" x14ac:dyDescent="0.2">
      <c r="A12" s="3"/>
      <c r="O12" s="3"/>
    </row>
    <row r="13" spans="1:15" ht="26.25" thickBot="1" x14ac:dyDescent="0.25">
      <c r="A13" s="3"/>
      <c r="H13" s="112" t="s">
        <v>10</v>
      </c>
      <c r="J13" s="112" t="s">
        <v>6</v>
      </c>
      <c r="K13" s="112" t="s">
        <v>7</v>
      </c>
      <c r="O13" s="3"/>
    </row>
    <row r="14" spans="1:15" ht="12.75" x14ac:dyDescent="0.2">
      <c r="A14" s="3"/>
      <c r="F14" t="s">
        <v>8</v>
      </c>
      <c r="H14" s="18">
        <f>H5</f>
        <v>44562</v>
      </c>
      <c r="J14" s="18">
        <f>DATE(YEAR(H14)-3,MONTH(H14),DAY(H14))</f>
        <v>43466</v>
      </c>
      <c r="K14" s="18">
        <f>J15+1</f>
        <v>43831</v>
      </c>
      <c r="M14" s="1" t="s">
        <v>23</v>
      </c>
      <c r="O14" s="3"/>
    </row>
    <row r="15" spans="1:15" ht="12.75" x14ac:dyDescent="0.2">
      <c r="A15" s="3"/>
      <c r="F15" t="s">
        <v>9</v>
      </c>
      <c r="H15" s="18">
        <f>DATE(YEAR(H14)+1,1,1)-1</f>
        <v>44926</v>
      </c>
      <c r="J15" s="18">
        <f>EOMONTH(J14,11)</f>
        <v>43830</v>
      </c>
      <c r="K15" s="18">
        <f>EOMONTH(K14,11)</f>
        <v>44196</v>
      </c>
      <c r="M15" s="1" t="s">
        <v>24</v>
      </c>
      <c r="O15" s="3"/>
    </row>
    <row r="16" spans="1:15" ht="12.75" x14ac:dyDescent="0.2">
      <c r="A16" s="3"/>
      <c r="F16" t="s">
        <v>12</v>
      </c>
      <c r="H16" s="115">
        <f>DATEDIF(H14,H15+1,"m")</f>
        <v>12</v>
      </c>
      <c r="J16" s="115">
        <f>DATEDIF(J14,J15+1,"m")</f>
        <v>12</v>
      </c>
      <c r="K16" s="115">
        <f>DATEDIF(K14,K15+1,"m")</f>
        <v>12</v>
      </c>
      <c r="M16" s="1" t="str">
        <f>"Using 24 months of experience, split by calendar year, per " &amp; H6 &amp; " contract"</f>
        <v>Using 24 months of experience, split by calendar year, per IBT contract</v>
      </c>
      <c r="O16" s="3"/>
    </row>
    <row r="17" spans="1:15" ht="12.75" x14ac:dyDescent="0.2">
      <c r="A17" s="3"/>
      <c r="F17" t="s">
        <v>5</v>
      </c>
      <c r="H17" s="18">
        <f>DATE(YEAR(H14),MONTH(H14)+INT(H16/2),IF(ISEVEN(H16),1,15))</f>
        <v>44743</v>
      </c>
      <c r="J17" s="18">
        <f>DATE(YEAR(J14),MONTH(J14)+INT(J16/2),IF(ISEVEN(J16),1,15))</f>
        <v>43647</v>
      </c>
      <c r="K17" s="18">
        <f>DATE(YEAR(K14),MONTH(K14)+INT(K16/2),IF(ISEVEN(K16),1,15))</f>
        <v>44013</v>
      </c>
      <c r="M17" s="1" t="s">
        <v>25</v>
      </c>
      <c r="O17" s="3"/>
    </row>
    <row r="18" spans="1:15" ht="12.75" x14ac:dyDescent="0.2">
      <c r="A18" s="3"/>
      <c r="O18" s="3"/>
    </row>
    <row r="19" spans="1:15" ht="12.75" x14ac:dyDescent="0.2">
      <c r="A19" s="3"/>
      <c r="F19" t="s">
        <v>67</v>
      </c>
      <c r="J19" s="25">
        <f>SUMIFS('Input - Claims &amp; Enroll Data'!$H$12:$H$47,'Input - Claims &amp; Enroll Data'!$F$12:$F$47,"&lt;"&amp;J$15,'Input - Claims &amp; Enroll Data'!$F$12:$F$47,"&gt;="&amp;J$14)</f>
        <v>807074678.25999999</v>
      </c>
      <c r="K19" s="25">
        <f>SUMIFS('Input - Claims &amp; Enroll Data'!$H$12:$H$47,'Input - Claims &amp; Enroll Data'!$F$12:$F$47,"&lt;"&amp;K$15,'Input - Claims &amp; Enroll Data'!$F$12:$F$47,"&gt;="&amp;K$14)</f>
        <v>820274917.93999982</v>
      </c>
      <c r="M19" s="1" t="s">
        <v>89</v>
      </c>
      <c r="O19" s="3"/>
    </row>
    <row r="20" spans="1:15" ht="12.75" x14ac:dyDescent="0.2">
      <c r="A20" s="3"/>
      <c r="F20" t="s">
        <v>71</v>
      </c>
      <c r="J20" s="116">
        <f>1+('Input - Claims &amp; Enroll Data'!H51-'Input - Claims &amp; Enroll Data'!H50)/J19</f>
        <v>1.0255592042035415</v>
      </c>
      <c r="K20" s="116">
        <f>1+('Input - Claims &amp; Enroll Data'!H52-'Input - Claims &amp; Enroll Data'!H51)/K19</f>
        <v>1.0165572876399145</v>
      </c>
      <c r="M20" s="1" t="s">
        <v>90</v>
      </c>
      <c r="O20" s="3"/>
    </row>
    <row r="21" spans="1:15" ht="12.75" x14ac:dyDescent="0.2">
      <c r="A21" s="3"/>
      <c r="F21" t="s">
        <v>81</v>
      </c>
      <c r="J21" s="25">
        <f>J19*J20</f>
        <v>827702864.76915491</v>
      </c>
      <c r="K21" s="25">
        <f>K19*K20</f>
        <v>833856445.70013964</v>
      </c>
      <c r="M21" s="1" t="s">
        <v>91</v>
      </c>
      <c r="O21" s="3"/>
    </row>
    <row r="22" spans="1:15" ht="12.75" x14ac:dyDescent="0.2">
      <c r="A22" s="3"/>
      <c r="F22" t="s">
        <v>70</v>
      </c>
      <c r="J22" s="25">
        <f>SUMIFS('Input - Claims &amp; Enroll Data'!$L$12:$L$47,'Input - Claims &amp; Enroll Data'!$F$12:$F$47,"&lt;"&amp;J$15,'Input - Claims &amp; Enroll Data'!$F$12:$F$47,"&gt;="&amp;J$14)</f>
        <v>227195471.74000001</v>
      </c>
      <c r="K22" s="25">
        <f>SUMIFS('Input - Claims &amp; Enroll Data'!$L$12:$L$47,'Input - Claims &amp; Enroll Data'!$F$12:$F$47,"&lt;"&amp;K$15,'Input - Claims &amp; Enroll Data'!$F$12:$F$47,"&gt;="&amp;K$14)</f>
        <v>244231176.78999999</v>
      </c>
      <c r="M22" s="1" t="s">
        <v>101</v>
      </c>
      <c r="O22" s="3"/>
    </row>
    <row r="23" spans="1:15" ht="12.75" x14ac:dyDescent="0.2">
      <c r="A23" s="3"/>
      <c r="O23" s="3"/>
    </row>
    <row r="24" spans="1:15" ht="12.75" x14ac:dyDescent="0.2">
      <c r="A24" s="3"/>
      <c r="F24" t="s">
        <v>1</v>
      </c>
      <c r="O24" s="3"/>
    </row>
    <row r="25" spans="1:15" ht="12.75" x14ac:dyDescent="0.2">
      <c r="A25" s="3"/>
      <c r="F25" s="2" t="s">
        <v>13</v>
      </c>
      <c r="J25" s="11" t="s">
        <v>34</v>
      </c>
      <c r="K25" s="107" t="str">
        <f>J25</f>
        <v>Adult Equivalents</v>
      </c>
      <c r="M25" s="1" t="s">
        <v>92</v>
      </c>
      <c r="O25" s="3"/>
    </row>
    <row r="26" spans="1:15" ht="12.75" x14ac:dyDescent="0.2">
      <c r="A26" s="3"/>
      <c r="F26" s="2" t="s">
        <v>34</v>
      </c>
      <c r="J26" s="117">
        <f>SUMIFS('Input - Claims &amp; Enroll Data'!$S$12:$S$47,'Input - Claims &amp; Enroll Data'!$F$12:$F$47,"&gt;="&amp;J$14,'Input - Claims &amp; Enroll Data'!$F$12:$F$47,"&lt;"&amp;J$15)/J$16</f>
        <v>124648.9375</v>
      </c>
      <c r="K26" s="117">
        <f>SUMIFS('Input - Claims &amp; Enroll Data'!$S$12:$S$47,'Input - Claims &amp; Enroll Data'!$F$12:$F$47,"&gt;="&amp;K$14,'Input - Claims &amp; Enroll Data'!$F$12:$F$47,"&lt;"&amp;K$15)/K$16</f>
        <v>122040.16666666667</v>
      </c>
      <c r="M26" s="1" t="s">
        <v>93</v>
      </c>
      <c r="O26" s="3"/>
    </row>
    <row r="27" spans="1:15" ht="12.75" x14ac:dyDescent="0.2">
      <c r="A27" s="3"/>
      <c r="F27" s="2" t="s">
        <v>2</v>
      </c>
      <c r="J27" s="117">
        <f>SUMIFS('Input - Claims &amp; Enroll Data'!$R$12:$R$47,'Input - Claims &amp; Enroll Data'!$F$12:$F$47,"&gt;="&amp;J$14,'Input - Claims &amp; Enroll Data'!$F$12:$F$47,"&lt;"&amp;J$15)/J$16</f>
        <v>66780.166666666672</v>
      </c>
      <c r="K27" s="117">
        <f>SUMIFS('Input - Claims &amp; Enroll Data'!$R$12:$R$47,'Input - Claims &amp; Enroll Data'!$F$12:$F$47,"&gt;="&amp;K$14,'Input - Claims &amp; Enroll Data'!$F$12:$F$47,"&lt;"&amp;K$15)/K$16</f>
        <v>65936.166666666672</v>
      </c>
      <c r="M27" s="1" t="s">
        <v>57</v>
      </c>
      <c r="O27" s="3"/>
    </row>
    <row r="28" spans="1:15" ht="12.75" x14ac:dyDescent="0.2">
      <c r="A28" s="3"/>
      <c r="F28" s="2" t="s">
        <v>3</v>
      </c>
      <c r="J28" s="117">
        <f>SUMIFS('Input - Claims &amp; Enroll Data'!$T$12:$T$47,'Input - Claims &amp; Enroll Data'!$F$12:$F$47,"&gt;="&amp;J$14,'Input - Claims &amp; Enroll Data'!$F$12:$F$47,"&lt;"&amp;J$15)/J$16</f>
        <v>0</v>
      </c>
      <c r="K28" s="117">
        <f>SUMIFS('Input - Claims &amp; Enroll Data'!$T$12:$T$47,'Input - Claims &amp; Enroll Data'!$F$12:$F$47,"&gt;="&amp;K$14,'Input - Claims &amp; Enroll Data'!$F$12:$F$47,"&lt;"&amp;K$15)/K$16</f>
        <v>0</v>
      </c>
      <c r="M28" s="1" t="s">
        <v>58</v>
      </c>
      <c r="O28" s="3"/>
    </row>
    <row r="29" spans="1:15" ht="12.75" x14ac:dyDescent="0.2">
      <c r="A29" s="3"/>
      <c r="F29" s="2"/>
      <c r="O29" s="3"/>
    </row>
    <row r="30" spans="1:15" ht="12.75" x14ac:dyDescent="0.2">
      <c r="A30" s="3"/>
      <c r="F30" s="118" t="str">
        <f>"Medical Claims P"&amp;IF(LEFT($J$25)="A","AE",LEFT($J$25))&amp;"PM"</f>
        <v>Medical Claims PAEPM</v>
      </c>
      <c r="G30" s="119"/>
      <c r="H30" s="119"/>
      <c r="I30" s="119"/>
      <c r="J30" s="120">
        <f>J21/INDEX(J$26:J$28,MATCH(J$25,$F$26:$F$28,0))/12</f>
        <v>553.35601020075205</v>
      </c>
      <c r="K30" s="120">
        <f>K21/INDEX(K$26:K$28,MATCH(K$25,$F$26:$F$28,0))/12</f>
        <v>569.38661294583312</v>
      </c>
      <c r="M30" s="1" t="s">
        <v>324</v>
      </c>
      <c r="O30" s="3"/>
    </row>
    <row r="31" spans="1:15" ht="12.75" x14ac:dyDescent="0.2">
      <c r="A31" s="3"/>
      <c r="F31" s="118" t="str">
        <f>"Rx Claims P"&amp;IF(LEFT($J$25)="A","AE",LEFT($J$25))&amp;"PM"</f>
        <v>Rx Claims PAEPM</v>
      </c>
      <c r="G31" s="119"/>
      <c r="H31" s="119"/>
      <c r="I31" s="119"/>
      <c r="J31" s="120">
        <f>J22/INDEX(J$26:J$28,MATCH(J$25,$F$26:$F$28,0))/12</f>
        <v>151.89023154195226</v>
      </c>
      <c r="K31" s="120">
        <f>K22/INDEX(K$26:K$28,MATCH(K$25,$F$26:$F$28,0))/12</f>
        <v>166.76966790305377</v>
      </c>
      <c r="M31" s="1" t="s">
        <v>325</v>
      </c>
      <c r="O31" s="3"/>
    </row>
    <row r="32" spans="1:15" ht="12.75" x14ac:dyDescent="0.2">
      <c r="A32" s="3"/>
      <c r="O32" s="3"/>
    </row>
    <row r="33" spans="1:21" ht="25.5" x14ac:dyDescent="0.2">
      <c r="A33" s="3"/>
      <c r="F33" s="121" t="s">
        <v>82</v>
      </c>
      <c r="J33" s="122">
        <v>0.89101280681326611</v>
      </c>
      <c r="K33" s="122">
        <v>0.93187642481942068</v>
      </c>
      <c r="M33" s="15" t="s">
        <v>314</v>
      </c>
      <c r="O33" s="3"/>
      <c r="T33" s="122">
        <f>J33-Q33</f>
        <v>0.89101280681326611</v>
      </c>
      <c r="U33" s="122">
        <f>K33-R33</f>
        <v>0.93187642481942068</v>
      </c>
    </row>
    <row r="34" spans="1:21" ht="25.5" x14ac:dyDescent="0.2">
      <c r="A34" s="3"/>
      <c r="F34" s="121" t="s">
        <v>83</v>
      </c>
      <c r="J34" s="122">
        <v>0.81263027206382676</v>
      </c>
      <c r="K34" s="122">
        <v>0.83266154593816832</v>
      </c>
      <c r="M34" s="15" t="s">
        <v>315</v>
      </c>
      <c r="O34" s="3"/>
      <c r="T34" s="122">
        <f t="shared" ref="T34:U34" si="0">J34-Q34</f>
        <v>0.81263027206382676</v>
      </c>
      <c r="U34" s="122">
        <f t="shared" si="0"/>
        <v>0.83266154593816832</v>
      </c>
    </row>
    <row r="35" spans="1:21" ht="12.75" x14ac:dyDescent="0.2">
      <c r="A35" s="3"/>
      <c r="F35" s="2"/>
      <c r="O35" s="3"/>
    </row>
    <row r="36" spans="1:21" ht="12.75" x14ac:dyDescent="0.2">
      <c r="A36" s="3"/>
      <c r="F36" s="121" t="s">
        <v>4</v>
      </c>
      <c r="O36" s="3"/>
    </row>
    <row r="37" spans="1:21" ht="12.75" x14ac:dyDescent="0.2">
      <c r="A37" s="3"/>
      <c r="F37" s="2" t="s">
        <v>97</v>
      </c>
      <c r="J37" s="123">
        <v>4.4999999999999998E-2</v>
      </c>
      <c r="K37" s="123">
        <v>4.4999999999999998E-2</v>
      </c>
      <c r="M37" s="1" t="s">
        <v>27</v>
      </c>
      <c r="O37" s="3"/>
    </row>
    <row r="38" spans="1:21" ht="12.75" x14ac:dyDescent="0.2">
      <c r="A38" s="3"/>
      <c r="F38" s="2" t="s">
        <v>84</v>
      </c>
      <c r="J38" s="122">
        <f>(1+J37)^(ROUND(DAYS360(J$17,$H$17)/30,1)/12)</f>
        <v>1.1411661249999998</v>
      </c>
      <c r="K38" s="122">
        <f>(1+K37)^(ROUND(DAYS360(K$17,$H$17)/30,1)/12)</f>
        <v>1.0920249999999998</v>
      </c>
      <c r="M38" s="1" t="s">
        <v>99</v>
      </c>
      <c r="O38" s="3"/>
    </row>
    <row r="39" spans="1:21" ht="12.75" x14ac:dyDescent="0.2">
      <c r="A39" s="3"/>
      <c r="F39" s="2" t="s">
        <v>98</v>
      </c>
      <c r="J39" s="9">
        <v>7.4999999999999997E-2</v>
      </c>
      <c r="K39" s="9">
        <v>7.4999999999999997E-2</v>
      </c>
      <c r="M39" s="1" t="s">
        <v>96</v>
      </c>
      <c r="O39" s="3"/>
    </row>
    <row r="40" spans="1:21" ht="12.75" x14ac:dyDescent="0.2">
      <c r="A40" s="3"/>
      <c r="F40" s="2" t="s">
        <v>85</v>
      </c>
      <c r="J40" s="122">
        <f>(1+J39)^(ROUND(DAYS360(J$17,$H$17)/30,1)/12)</f>
        <v>1.2422968749999999</v>
      </c>
      <c r="K40" s="122">
        <f>(1+K39)^(ROUND(DAYS360(K$17,$H$17)/30,1)/12)</f>
        <v>1.1556249999999999</v>
      </c>
      <c r="M40" s="1" t="s">
        <v>100</v>
      </c>
      <c r="O40" s="3"/>
    </row>
    <row r="41" spans="1:21" ht="12.75" x14ac:dyDescent="0.2">
      <c r="A41" s="3"/>
      <c r="F41" s="2"/>
      <c r="O41" s="3"/>
    </row>
    <row r="42" spans="1:21" ht="12.75" x14ac:dyDescent="0.2">
      <c r="A42" s="3"/>
      <c r="F42" s="118" t="str">
        <f>"Adjusted Total Claims P"&amp;IF(LEFT($J$25)="A","AE",LEFT($J$25))&amp;"PM"</f>
        <v>Adjusted Total Claims PAEPM</v>
      </c>
      <c r="G42" s="119"/>
      <c r="H42" s="119"/>
      <c r="I42" s="119"/>
      <c r="J42" s="120">
        <f>PRODUCT(J30,J33,J38)+PRODUCT(J31,J34,J40)</f>
        <v>715.98631632855859</v>
      </c>
      <c r="K42" s="120">
        <f>PRODUCT(K30,K33,K38)+PRODUCT(K31,K34,K40)</f>
        <v>739.8994341364421</v>
      </c>
      <c r="M42" s="1" t="s">
        <v>28</v>
      </c>
      <c r="O42" s="3"/>
    </row>
    <row r="43" spans="1:21" ht="12.75" x14ac:dyDescent="0.2">
      <c r="A43" s="3"/>
      <c r="F43" s="121" t="s">
        <v>11</v>
      </c>
      <c r="J43" s="8">
        <v>0.5</v>
      </c>
      <c r="K43" s="8">
        <v>0.5</v>
      </c>
      <c r="M43" s="1" t="s">
        <v>26</v>
      </c>
      <c r="O43" s="3"/>
    </row>
    <row r="44" spans="1:21" ht="12.75" x14ac:dyDescent="0.2">
      <c r="A44" s="3"/>
      <c r="F44" s="121"/>
      <c r="J44" s="8"/>
      <c r="K44" s="8"/>
      <c r="O44" s="3"/>
    </row>
    <row r="45" spans="1:21" ht="12.75" x14ac:dyDescent="0.2">
      <c r="A45" s="3"/>
      <c r="F45" s="121" t="str">
        <f>"Additional Claims Cost (P"&amp;IF(LEFT($J$25)="A","AE",LEFT($J$25))&amp;"PM)"</f>
        <v>Additional Claims Cost (PAEPM)</v>
      </c>
      <c r="H45" s="124">
        <v>3.0498567463596391</v>
      </c>
      <c r="J45" s="125"/>
      <c r="K45" s="8"/>
      <c r="M45" s="1" t="s">
        <v>95</v>
      </c>
      <c r="O45" s="3"/>
    </row>
    <row r="46" spans="1:21" ht="12.75" x14ac:dyDescent="0.2">
      <c r="A46" s="3"/>
      <c r="F46" s="121"/>
      <c r="J46" s="8"/>
      <c r="K46" s="8"/>
      <c r="O46" s="3"/>
    </row>
    <row r="47" spans="1:21" ht="12.75" x14ac:dyDescent="0.2">
      <c r="A47" s="3"/>
      <c r="F47" s="118" t="str">
        <f>"Weighted Adjusted Total Claims P"&amp;IF(LEFT($J$25)="A","AE",LEFT($J$25))&amp;"PM"</f>
        <v>Weighted Adjusted Total Claims PAEPM</v>
      </c>
      <c r="G47" s="119"/>
      <c r="H47" s="120">
        <f>SUMPRODUCT(J42:K42,J43:K43)+H45</f>
        <v>730.99273197885998</v>
      </c>
      <c r="M47" s="1" t="s">
        <v>29</v>
      </c>
      <c r="O47" s="3"/>
    </row>
    <row r="48" spans="1:21" ht="12.75" x14ac:dyDescent="0.2">
      <c r="A48" s="3"/>
      <c r="F48" s="2"/>
      <c r="O48" s="3"/>
    </row>
    <row r="49" spans="1:15" ht="12.75" x14ac:dyDescent="0.2">
      <c r="A49" s="3"/>
      <c r="F49" s="121" t="s">
        <v>87</v>
      </c>
      <c r="H49" s="117">
        <v>110131.00000000001</v>
      </c>
      <c r="M49" s="1" t="s">
        <v>94</v>
      </c>
      <c r="O49" s="3"/>
    </row>
    <row r="50" spans="1:15" ht="12.75" x14ac:dyDescent="0.2">
      <c r="A50" s="3"/>
      <c r="F50" s="121" t="s">
        <v>21</v>
      </c>
      <c r="H50" s="117">
        <v>59719</v>
      </c>
      <c r="M50" s="1" t="s">
        <v>51</v>
      </c>
      <c r="O50" s="3"/>
    </row>
    <row r="51" spans="1:15" ht="12.75" x14ac:dyDescent="0.2">
      <c r="A51" s="3"/>
      <c r="F51" s="121" t="s">
        <v>22</v>
      </c>
      <c r="H51" s="126">
        <f>H50*'Input - Claims &amp; Enroll Data'!T35/'Input - Claims &amp; Enroll Data'!R35</f>
        <v>0</v>
      </c>
      <c r="M51" s="1" t="s">
        <v>52</v>
      </c>
      <c r="O51" s="3"/>
    </row>
    <row r="52" spans="1:15" ht="12.75" x14ac:dyDescent="0.2">
      <c r="A52" s="3"/>
      <c r="F52" s="2"/>
      <c r="O52" s="3"/>
    </row>
    <row r="53" spans="1:15" ht="25.5" x14ac:dyDescent="0.2">
      <c r="A53" s="3"/>
      <c r="F53" s="121" t="str">
        <f>"Admnistrative Costs (P"&amp;IF(LEFT($J$25)="A","AE",LEFT($J$25))&amp;"PM)"</f>
        <v>Admnistrative Costs (PAEPM)</v>
      </c>
      <c r="H53" s="125">
        <v>32.681721209689819</v>
      </c>
      <c r="J53" s="125"/>
      <c r="M53" s="15" t="s">
        <v>103</v>
      </c>
      <c r="O53" s="3"/>
    </row>
    <row r="54" spans="1:15" ht="12.75" x14ac:dyDescent="0.2">
      <c r="A54" s="3"/>
      <c r="F54" s="121" t="str">
        <f>"HSA Funding Costs (P"&amp;IF(LEFT($J$25)="A","AE",LEFT($J$25))&amp;"PM)"</f>
        <v>HSA Funding Costs (PAEPM)</v>
      </c>
      <c r="H54" s="125">
        <v>4.3260012971189576</v>
      </c>
      <c r="J54" s="125"/>
      <c r="M54" s="1" t="s">
        <v>102</v>
      </c>
      <c r="O54" s="3"/>
    </row>
    <row r="55" spans="1:15" ht="12.75" x14ac:dyDescent="0.2">
      <c r="A55" s="3"/>
      <c r="F55" s="2"/>
      <c r="O55" s="3"/>
    </row>
    <row r="56" spans="1:15" ht="25.5" x14ac:dyDescent="0.2">
      <c r="A56" s="3"/>
      <c r="F56" s="121" t="str">
        <f>"Total Incurred Costs (P"&amp;IF(LEFT($J$25)="A","AE",LEFT($J$25))&amp;"PM)"</f>
        <v>Total Incurred Costs (PAEPM)</v>
      </c>
      <c r="H56" s="125">
        <f>SUM(H47,H53:H54)</f>
        <v>768.0004544856688</v>
      </c>
      <c r="M56" s="15" t="s">
        <v>316</v>
      </c>
      <c r="O56" s="3"/>
    </row>
    <row r="57" spans="1:15" ht="12.75" x14ac:dyDescent="0.2">
      <c r="A57" s="3"/>
      <c r="F57" s="121" t="s">
        <v>30</v>
      </c>
      <c r="H57" s="25">
        <f>H56*INDEX(H$49:H$51,MATCH(J$25,$F$26:$F$28,0))*12</f>
        <v>1014967896.6355344</v>
      </c>
      <c r="M57" s="1" t="s">
        <v>32</v>
      </c>
      <c r="O57" s="3"/>
    </row>
    <row r="58" spans="1:15" ht="12.75" x14ac:dyDescent="0.2">
      <c r="A58" s="3"/>
      <c r="F58" s="118" t="s">
        <v>31</v>
      </c>
      <c r="H58" s="13">
        <f>H57/H50/12</f>
        <v>1416.3106892774695</v>
      </c>
      <c r="M58" s="1" t="s">
        <v>33</v>
      </c>
      <c r="O58" s="3"/>
    </row>
    <row r="59" spans="1:15" ht="12.75" x14ac:dyDescent="0.2">
      <c r="A59" s="3"/>
      <c r="F59" s="2"/>
      <c r="O59" s="3"/>
    </row>
    <row r="60" spans="1:15" ht="12.75" customHeight="1" x14ac:dyDescent="0.2">
      <c r="A60" s="3"/>
      <c r="B60" s="3"/>
      <c r="C60" s="3"/>
      <c r="D60" s="3"/>
      <c r="E60" s="3"/>
      <c r="F60" s="3"/>
      <c r="G60" s="3"/>
      <c r="H60" s="3"/>
      <c r="I60" s="3"/>
      <c r="J60" s="3"/>
      <c r="K60" s="3"/>
      <c r="L60" s="3"/>
      <c r="M60" s="3"/>
      <c r="N60" s="3"/>
      <c r="O60" s="3"/>
    </row>
    <row r="61" spans="1:15" ht="12.75" hidden="1" customHeight="1" x14ac:dyDescent="0.2"/>
    <row r="62" spans="1:15" ht="12.75" hidden="1" customHeight="1" x14ac:dyDescent="0.2"/>
    <row r="63" spans="1:15" ht="12.75" hidden="1" customHeight="1" x14ac:dyDescent="0.2"/>
    <row r="64" spans="1:15"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sheetData>
  <dataValidations count="2">
    <dataValidation type="list" allowBlank="1" showInputMessage="1" showErrorMessage="1" sqref="H6">
      <formula1>"ALPA,IAM,PAFCA,MTI &amp; FTI,AFA,IBT,Catering Ops,M&amp;A"</formula1>
    </dataValidation>
    <dataValidation type="list" allowBlank="1" showInputMessage="1" showErrorMessage="1" sqref="J25">
      <formula1>"Adult Equivalents,Employees,Members"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70"/>
  <sheetViews>
    <sheetView showGridLines="0" workbookViewId="0"/>
  </sheetViews>
  <sheetFormatPr defaultColWidth="0" defaultRowHeight="0" customHeight="1" zeroHeight="1" x14ac:dyDescent="0.2"/>
  <cols>
    <col min="1" max="1" width="2.83203125" customWidth="1"/>
    <col min="2" max="5" width="1.83203125" customWidth="1"/>
    <col min="6" max="6" width="38.83203125" customWidth="1"/>
    <col min="7" max="7" width="1.83203125" customWidth="1"/>
    <col min="8" max="8" width="14.83203125" customWidth="1"/>
    <col min="9" max="9" width="1.83203125" customWidth="1"/>
    <col min="10" max="11" width="14.83203125" customWidth="1"/>
    <col min="12" max="12" width="1.83203125" customWidth="1"/>
    <col min="13" max="13" width="101.83203125" customWidth="1"/>
    <col min="14" max="14" width="1.83203125" customWidth="1"/>
    <col min="15" max="15" width="2.83203125" customWidth="1"/>
    <col min="16" max="17" width="0" hidden="1" customWidth="1"/>
    <col min="18" max="16384" width="9.33203125" hidden="1"/>
  </cols>
  <sheetData>
    <row r="1" spans="1:15" ht="12.75" x14ac:dyDescent="0.2">
      <c r="A1" s="3"/>
      <c r="B1" s="3"/>
      <c r="C1" s="3"/>
      <c r="D1" s="3"/>
      <c r="E1" s="3"/>
      <c r="F1" s="3"/>
      <c r="G1" s="3"/>
      <c r="H1" s="3"/>
      <c r="I1" s="3"/>
      <c r="J1" s="3"/>
      <c r="K1" s="3"/>
      <c r="L1" s="3"/>
      <c r="M1" s="3"/>
      <c r="N1" s="3"/>
      <c r="O1" s="3"/>
    </row>
    <row r="2" spans="1:15" ht="12.75" x14ac:dyDescent="0.2">
      <c r="A2" s="3"/>
      <c r="O2" s="3"/>
    </row>
    <row r="3" spans="1:15" ht="20.25" x14ac:dyDescent="0.3">
      <c r="A3" s="3"/>
      <c r="C3" s="35" t="s">
        <v>322</v>
      </c>
      <c r="D3" s="114"/>
      <c r="E3" s="114"/>
      <c r="F3" s="114"/>
      <c r="G3" s="35"/>
      <c r="H3" s="35"/>
      <c r="I3" s="35"/>
      <c r="J3" s="35"/>
      <c r="K3" s="35"/>
      <c r="L3" s="35"/>
      <c r="M3" s="35"/>
      <c r="N3" s="35"/>
      <c r="O3" s="3"/>
    </row>
    <row r="4" spans="1:15" ht="12.75" x14ac:dyDescent="0.2">
      <c r="A4" s="3"/>
      <c r="C4" t="s">
        <v>264</v>
      </c>
      <c r="O4" s="3"/>
    </row>
    <row r="5" spans="1:15" ht="18.75" thickBot="1" x14ac:dyDescent="0.3">
      <c r="A5" s="3"/>
      <c r="D5" s="36" t="s">
        <v>55</v>
      </c>
      <c r="E5" s="36"/>
      <c r="F5" s="36"/>
      <c r="G5" s="36"/>
      <c r="H5" s="36"/>
      <c r="I5" s="36"/>
      <c r="J5" s="36"/>
      <c r="K5" s="36"/>
      <c r="L5" s="36"/>
      <c r="M5" s="36"/>
      <c r="O5" s="3"/>
    </row>
    <row r="6" spans="1:15" ht="13.5" thickTop="1" x14ac:dyDescent="0.2">
      <c r="A6" s="3"/>
      <c r="O6" s="3"/>
    </row>
    <row r="7" spans="1:15" ht="12.75" x14ac:dyDescent="0.2">
      <c r="A7" s="3"/>
      <c r="O7" s="3"/>
    </row>
    <row r="8" spans="1:15" ht="16.5" thickBot="1" x14ac:dyDescent="0.3">
      <c r="A8" s="4"/>
      <c r="B8" s="5"/>
      <c r="C8" s="5"/>
      <c r="D8" s="5"/>
      <c r="E8" s="37" t="s">
        <v>14</v>
      </c>
      <c r="F8" s="37"/>
      <c r="G8" s="37"/>
      <c r="H8" s="37"/>
      <c r="I8" s="37"/>
      <c r="J8" s="37"/>
      <c r="K8" s="37"/>
      <c r="L8" s="37"/>
      <c r="M8" s="37"/>
      <c r="N8" s="5"/>
      <c r="O8" s="4"/>
    </row>
    <row r="9" spans="1:15" ht="13.5" thickTop="1" x14ac:dyDescent="0.2">
      <c r="A9" s="3"/>
      <c r="O9" s="3"/>
    </row>
    <row r="10" spans="1:15" ht="26.25" thickBot="1" x14ac:dyDescent="0.25">
      <c r="A10" s="3"/>
      <c r="H10" s="112" t="s">
        <v>10</v>
      </c>
      <c r="J10" s="112" t="s">
        <v>6</v>
      </c>
      <c r="K10" s="112" t="s">
        <v>7</v>
      </c>
      <c r="O10" s="3"/>
    </row>
    <row r="11" spans="1:15" s="5" customFormat="1" ht="15.75" x14ac:dyDescent="0.25">
      <c r="A11" s="3"/>
      <c r="B11"/>
      <c r="C11"/>
      <c r="D11"/>
      <c r="E11"/>
      <c r="F11" t="s">
        <v>8</v>
      </c>
      <c r="G11"/>
      <c r="H11" s="18">
        <v>44562</v>
      </c>
      <c r="I11"/>
      <c r="J11" s="18">
        <f>DATE(YEAR(H11)-3,MONTH(H11),DAY(H11))</f>
        <v>43466</v>
      </c>
      <c r="K11" s="18">
        <f>J12+1</f>
        <v>43831</v>
      </c>
      <c r="L11"/>
      <c r="M11" s="1" t="s">
        <v>23</v>
      </c>
      <c r="N11"/>
      <c r="O11" s="3"/>
    </row>
    <row r="12" spans="1:15" ht="12.75" x14ac:dyDescent="0.2">
      <c r="A12" s="3"/>
      <c r="F12" t="s">
        <v>9</v>
      </c>
      <c r="H12" s="18">
        <f>DATE(YEAR(H11)+1,1,1)-1</f>
        <v>44926</v>
      </c>
      <c r="J12" s="18">
        <f>EOMONTH(J11,11)</f>
        <v>43830</v>
      </c>
      <c r="K12" s="18">
        <f>EOMONTH(K11,11)</f>
        <v>44196</v>
      </c>
      <c r="M12" s="1" t="s">
        <v>24</v>
      </c>
      <c r="O12" s="3"/>
    </row>
    <row r="13" spans="1:15" ht="12.75" x14ac:dyDescent="0.2">
      <c r="A13" s="3"/>
      <c r="F13" t="s">
        <v>12</v>
      </c>
      <c r="H13" s="115">
        <f>DATEDIF(H11,H12+1,"m")</f>
        <v>12</v>
      </c>
      <c r="J13" s="115">
        <f>DATEDIF(J11,J12+1,"m")</f>
        <v>12</v>
      </c>
      <c r="K13" s="115">
        <f>DATEDIF(K11,K12+1,"m")</f>
        <v>12</v>
      </c>
      <c r="M13" s="1" t="str">
        <f>"Using 12 months of experience, split by calendar year, per IBT contract"</f>
        <v>Using 12 months of experience, split by calendar year, per IBT contract</v>
      </c>
      <c r="O13" s="3"/>
    </row>
    <row r="14" spans="1:15" ht="12.75" x14ac:dyDescent="0.2">
      <c r="A14" s="3"/>
      <c r="F14" t="s">
        <v>5</v>
      </c>
      <c r="H14" s="18">
        <f>DATE(YEAR(H11),MONTH(H11)+INT(H13/2),IF(ISEVEN(H13),1,15))</f>
        <v>44743</v>
      </c>
      <c r="J14" s="18">
        <f>DATE(YEAR(J11),MONTH(J11)+INT(J13/2),IF(ISEVEN(J13),1,15))</f>
        <v>43647</v>
      </c>
      <c r="K14" s="18">
        <f>DATE(YEAR(K11),MONTH(K11)+INT(K13/2),IF(ISEVEN(K13),1,15))</f>
        <v>44013</v>
      </c>
      <c r="M14" s="1" t="s">
        <v>25</v>
      </c>
      <c r="O14" s="3"/>
    </row>
    <row r="15" spans="1:15" ht="12.75" x14ac:dyDescent="0.2">
      <c r="A15" s="3"/>
      <c r="O15" s="3"/>
    </row>
    <row r="16" spans="1:15" ht="12.75" x14ac:dyDescent="0.2">
      <c r="A16" s="3"/>
      <c r="F16" t="s">
        <v>67</v>
      </c>
      <c r="J16" s="25">
        <v>6201693.3000000007</v>
      </c>
      <c r="K16" s="25">
        <v>7356508.9199999999</v>
      </c>
      <c r="M16" s="1" t="s">
        <v>89</v>
      </c>
      <c r="O16" s="3"/>
    </row>
    <row r="17" spans="1:15" ht="12.75" x14ac:dyDescent="0.2">
      <c r="A17" s="3"/>
      <c r="F17" t="s">
        <v>71</v>
      </c>
      <c r="J17" s="116">
        <v>0.93862032012150298</v>
      </c>
      <c r="K17" s="116">
        <v>1.0327845180826525</v>
      </c>
      <c r="M17" s="1" t="s">
        <v>90</v>
      </c>
      <c r="O17" s="3"/>
    </row>
    <row r="18" spans="1:15" ht="12.75" x14ac:dyDescent="0.2">
      <c r="A18" s="3"/>
      <c r="F18" t="s">
        <v>81</v>
      </c>
      <c r="J18" s="25">
        <f>J16*J17</f>
        <v>5821035.3505413812</v>
      </c>
      <c r="K18" s="25">
        <f>K16*K17</f>
        <v>7597688.5197129343</v>
      </c>
      <c r="M18" s="1" t="s">
        <v>91</v>
      </c>
      <c r="O18" s="3"/>
    </row>
    <row r="19" spans="1:15" ht="12.75" x14ac:dyDescent="0.2">
      <c r="A19" s="3"/>
      <c r="F19" t="s">
        <v>70</v>
      </c>
      <c r="J19" s="25">
        <v>864053.09</v>
      </c>
      <c r="K19" s="25">
        <v>2234344</v>
      </c>
      <c r="M19" s="1" t="s">
        <v>101</v>
      </c>
      <c r="O19" s="3"/>
    </row>
    <row r="20" spans="1:15" ht="12.75" x14ac:dyDescent="0.2">
      <c r="A20" s="3"/>
      <c r="O20" s="3"/>
    </row>
    <row r="21" spans="1:15" ht="12.75" x14ac:dyDescent="0.2">
      <c r="A21" s="3"/>
      <c r="F21" t="s">
        <v>1</v>
      </c>
      <c r="O21" s="3"/>
    </row>
    <row r="22" spans="1:15" ht="12.75" x14ac:dyDescent="0.2">
      <c r="A22" s="3"/>
      <c r="F22" s="2" t="s">
        <v>13</v>
      </c>
      <c r="J22" s="11" t="s">
        <v>34</v>
      </c>
      <c r="K22" s="107" t="str">
        <f>J22</f>
        <v>Adult Equivalents</v>
      </c>
      <c r="M22" s="1" t="s">
        <v>92</v>
      </c>
      <c r="O22" s="3"/>
    </row>
    <row r="23" spans="1:15" ht="12.75" x14ac:dyDescent="0.2">
      <c r="A23" s="3"/>
      <c r="F23" s="2" t="s">
        <v>34</v>
      </c>
      <c r="J23" s="117">
        <v>1881.7083333333333</v>
      </c>
      <c r="K23" s="117">
        <v>1869.8125</v>
      </c>
      <c r="M23" s="1" t="s">
        <v>93</v>
      </c>
      <c r="O23" s="3"/>
    </row>
    <row r="24" spans="1:15" ht="12.75" x14ac:dyDescent="0.2">
      <c r="A24" s="3"/>
      <c r="F24" s="2" t="s">
        <v>2</v>
      </c>
      <c r="J24" s="117">
        <v>803.5</v>
      </c>
      <c r="K24" s="117">
        <v>824.5</v>
      </c>
      <c r="M24" s="1" t="s">
        <v>57</v>
      </c>
      <c r="O24" s="3"/>
    </row>
    <row r="25" spans="1:15" ht="12.75" x14ac:dyDescent="0.2">
      <c r="A25" s="3"/>
      <c r="F25" s="2" t="s">
        <v>3</v>
      </c>
      <c r="J25" s="117">
        <v>0</v>
      </c>
      <c r="K25" s="117">
        <v>0</v>
      </c>
      <c r="M25" s="1" t="s">
        <v>58</v>
      </c>
      <c r="O25" s="3"/>
    </row>
    <row r="26" spans="1:15" ht="12.75" x14ac:dyDescent="0.2">
      <c r="A26" s="3"/>
      <c r="F26" s="2"/>
      <c r="O26" s="3"/>
    </row>
    <row r="27" spans="1:15" ht="12.75" x14ac:dyDescent="0.2">
      <c r="A27" s="3"/>
      <c r="F27" s="118" t="str">
        <f>"Medical Claims P"&amp;IF(LEFT($J$22)="A","AE",LEFT($J$22))&amp;"PM"</f>
        <v>Medical Claims PAEPM</v>
      </c>
      <c r="G27" s="119"/>
      <c r="H27" s="119"/>
      <c r="I27" s="119"/>
      <c r="J27" s="120">
        <f>J18/INDEX(J$23:J$25,MATCH(J$22,$F$23:$F$25,0))/12</f>
        <v>257.7903656048972</v>
      </c>
      <c r="K27" s="120">
        <f>K18/INDEX(K$23:K$25,MATCH(K$22,$F$23:$F$25,0))/12</f>
        <v>338.61187149838707</v>
      </c>
      <c r="M27" s="1" t="s">
        <v>324</v>
      </c>
      <c r="O27" s="3"/>
    </row>
    <row r="28" spans="1:15" ht="12.75" x14ac:dyDescent="0.2">
      <c r="A28" s="3"/>
      <c r="F28" s="118" t="str">
        <f>"Rx Claims P"&amp;IF(LEFT($J$22)="A","AE",LEFT($J$22))&amp;"PM"</f>
        <v>Rx Claims PAEPM</v>
      </c>
      <c r="G28" s="119"/>
      <c r="H28" s="119"/>
      <c r="I28" s="119"/>
      <c r="J28" s="120">
        <f>J19/INDEX(J$23:J$25,MATCH(J$22,$F$23:$F$25,0))/12</f>
        <v>38.265454263634552</v>
      </c>
      <c r="K28" s="120">
        <f>K19/INDEX(K$23:K$25,MATCH(K$22,$F$23:$F$25,0))/12</f>
        <v>99.579681563436623</v>
      </c>
      <c r="M28" s="1" t="s">
        <v>325</v>
      </c>
      <c r="O28" s="3"/>
    </row>
    <row r="29" spans="1:15" ht="12.75" x14ac:dyDescent="0.2">
      <c r="A29" s="3"/>
      <c r="F29" s="2"/>
      <c r="O29" s="3"/>
    </row>
    <row r="30" spans="1:15" ht="12.75" x14ac:dyDescent="0.2">
      <c r="A30" s="3"/>
      <c r="F30" s="121" t="s">
        <v>82</v>
      </c>
      <c r="J30" s="122">
        <v>1</v>
      </c>
      <c r="K30" s="122">
        <f>1+3%</f>
        <v>1.03</v>
      </c>
      <c r="M30" s="15" t="s">
        <v>326</v>
      </c>
      <c r="O30" s="3"/>
    </row>
    <row r="31" spans="1:15" ht="12.75" x14ac:dyDescent="0.2">
      <c r="A31" s="3"/>
      <c r="F31" s="121" t="s">
        <v>83</v>
      </c>
      <c r="J31" s="122">
        <v>1</v>
      </c>
      <c r="K31" s="122">
        <v>1</v>
      </c>
      <c r="M31" s="15" t="s">
        <v>327</v>
      </c>
      <c r="O31" s="3"/>
    </row>
    <row r="32" spans="1:15" ht="12.75" x14ac:dyDescent="0.2">
      <c r="A32" s="3"/>
      <c r="F32" s="2"/>
      <c r="O32" s="3"/>
    </row>
    <row r="33" spans="1:15" ht="12.75" x14ac:dyDescent="0.2">
      <c r="A33" s="3"/>
      <c r="F33" s="121" t="s">
        <v>4</v>
      </c>
      <c r="O33" s="3"/>
    </row>
    <row r="34" spans="1:15" ht="12.75" x14ac:dyDescent="0.2">
      <c r="A34" s="3"/>
      <c r="F34" s="2" t="s">
        <v>97</v>
      </c>
      <c r="J34" s="123">
        <v>4.4999999999999998E-2</v>
      </c>
      <c r="K34" s="123">
        <v>4.4999999999999998E-2</v>
      </c>
      <c r="M34" s="1" t="s">
        <v>27</v>
      </c>
      <c r="O34" s="3"/>
    </row>
    <row r="35" spans="1:15" ht="12.75" x14ac:dyDescent="0.2">
      <c r="A35" s="3"/>
      <c r="F35" s="2" t="s">
        <v>84</v>
      </c>
      <c r="J35" s="122">
        <f>(1+J34)^(ROUND(DAYS360(J$14,$H$14)/30,1)/12)</f>
        <v>1.1411661249999998</v>
      </c>
      <c r="K35" s="122">
        <f>(1+K34)^(ROUND(DAYS360(K$14,$H$14)/30,1)/12)</f>
        <v>1.0920249999999998</v>
      </c>
      <c r="M35" s="1" t="s">
        <v>99</v>
      </c>
      <c r="O35" s="3"/>
    </row>
    <row r="36" spans="1:15" ht="12.75" x14ac:dyDescent="0.2">
      <c r="A36" s="3"/>
      <c r="F36" s="2" t="s">
        <v>98</v>
      </c>
      <c r="J36" s="123">
        <v>7.4999999999999997E-2</v>
      </c>
      <c r="K36" s="123">
        <v>7.4999999999999997E-2</v>
      </c>
      <c r="M36" s="1" t="s">
        <v>96</v>
      </c>
      <c r="O36" s="3"/>
    </row>
    <row r="37" spans="1:15" ht="12.75" x14ac:dyDescent="0.2">
      <c r="A37" s="3"/>
      <c r="F37" s="2" t="s">
        <v>85</v>
      </c>
      <c r="J37" s="122">
        <f>(1+J36)^(ROUND(DAYS360(J$14,$H$14)/30,1)/12)</f>
        <v>1.2422968749999999</v>
      </c>
      <c r="K37" s="122">
        <f>(1+K36)^(ROUND(DAYS360(K$14,$H$14)/30,1)/12)</f>
        <v>1.1556249999999999</v>
      </c>
      <c r="M37" s="1" t="s">
        <v>100</v>
      </c>
      <c r="O37" s="3"/>
    </row>
    <row r="38" spans="1:15" ht="12.75" x14ac:dyDescent="0.2">
      <c r="A38" s="3"/>
      <c r="F38" s="2"/>
      <c r="O38" s="3"/>
    </row>
    <row r="39" spans="1:15" ht="12.75" x14ac:dyDescent="0.2">
      <c r="A39" s="3"/>
      <c r="F39" s="118" t="str">
        <f>"Adjusted Total Claims P"&amp;IF(LEFT($J$22)="A","AE",LEFT($J$22))&amp;"PM"</f>
        <v>Adjusted Total Claims PAEPM</v>
      </c>
      <c r="G39" s="119"/>
      <c r="H39" s="119"/>
      <c r="I39" s="119"/>
      <c r="J39" s="120">
        <f>PRODUCT(J27,J30,J35)+PRODUCT(J28,J31,J37)</f>
        <v>341.71868683184238</v>
      </c>
      <c r="K39" s="120">
        <f>PRODUCT(K27,K30,K35)+PRODUCT(K28,K31,K37)</f>
        <v>495.94257734896325</v>
      </c>
      <c r="M39" s="1" t="s">
        <v>28</v>
      </c>
      <c r="O39" s="3"/>
    </row>
    <row r="40" spans="1:15" ht="12.75" x14ac:dyDescent="0.2">
      <c r="A40" s="3"/>
      <c r="F40" s="121" t="s">
        <v>11</v>
      </c>
      <c r="J40" s="8">
        <v>0.5</v>
      </c>
      <c r="K40" s="8">
        <v>0.5</v>
      </c>
      <c r="M40" s="1" t="s">
        <v>26</v>
      </c>
      <c r="O40" s="3"/>
    </row>
    <row r="41" spans="1:15" ht="12.75" x14ac:dyDescent="0.2">
      <c r="A41" s="3"/>
      <c r="F41" s="121"/>
      <c r="J41" s="8"/>
      <c r="K41" s="8"/>
      <c r="O41" s="3"/>
    </row>
    <row r="42" spans="1:15" ht="12.75" x14ac:dyDescent="0.2">
      <c r="A42" s="3"/>
      <c r="F42" s="118" t="str">
        <f>"Weighted Adjusted Total Claims P"&amp;IF(LEFT($J$22)="A","AE",LEFT($J$22))&amp;"PM"</f>
        <v>Weighted Adjusted Total Claims PAEPM</v>
      </c>
      <c r="G42" s="119"/>
      <c r="H42" s="120">
        <f>SUMPRODUCT(J39:K39,J40:K40)</f>
        <v>418.83063209040279</v>
      </c>
      <c r="M42" s="1" t="s">
        <v>29</v>
      </c>
      <c r="O42" s="3"/>
    </row>
    <row r="43" spans="1:15" ht="12.75" x14ac:dyDescent="0.2">
      <c r="A43" s="3"/>
      <c r="F43" s="2"/>
      <c r="O43" s="3"/>
    </row>
    <row r="44" spans="1:15" ht="12.75" x14ac:dyDescent="0.2">
      <c r="A44" s="3"/>
      <c r="F44" s="121" t="s">
        <v>87</v>
      </c>
      <c r="H44" s="117">
        <v>1635.5</v>
      </c>
      <c r="M44" s="1" t="s">
        <v>94</v>
      </c>
      <c r="O44" s="3"/>
    </row>
    <row r="45" spans="1:15" ht="12.75" x14ac:dyDescent="0.2">
      <c r="A45" s="3"/>
      <c r="F45" s="121" t="s">
        <v>21</v>
      </c>
      <c r="H45" s="117">
        <v>719</v>
      </c>
      <c r="M45" s="1" t="s">
        <v>51</v>
      </c>
      <c r="O45" s="3"/>
    </row>
    <row r="46" spans="1:15" ht="12.75" x14ac:dyDescent="0.2">
      <c r="A46" s="3"/>
      <c r="F46" s="121" t="s">
        <v>22</v>
      </c>
      <c r="H46" s="126" t="s">
        <v>117</v>
      </c>
      <c r="M46" s="1" t="s">
        <v>52</v>
      </c>
      <c r="O46" s="3"/>
    </row>
    <row r="47" spans="1:15" ht="12.75" x14ac:dyDescent="0.2">
      <c r="A47" s="3"/>
      <c r="F47" s="2"/>
      <c r="O47" s="3"/>
    </row>
    <row r="48" spans="1:15" ht="12.75" x14ac:dyDescent="0.2">
      <c r="A48" s="3"/>
      <c r="F48" s="121" t="s">
        <v>86</v>
      </c>
      <c r="H48" s="125">
        <v>12.12503021441645</v>
      </c>
      <c r="M48" s="15" t="s">
        <v>328</v>
      </c>
      <c r="O48" s="3"/>
    </row>
    <row r="49" spans="1:15" ht="12.75" x14ac:dyDescent="0.2">
      <c r="A49" s="3"/>
      <c r="F49" s="121" t="s">
        <v>88</v>
      </c>
      <c r="H49" s="125">
        <f>SUM(H42,H48)</f>
        <v>430.95566230481921</v>
      </c>
      <c r="M49" s="1" t="s">
        <v>329</v>
      </c>
      <c r="O49" s="3"/>
    </row>
    <row r="50" spans="1:15" ht="12.75" x14ac:dyDescent="0.2">
      <c r="A50" s="3"/>
      <c r="F50" s="121" t="s">
        <v>30</v>
      </c>
      <c r="H50" s="25">
        <f>H49*H44*12</f>
        <v>8457935.8283943832</v>
      </c>
      <c r="M50" s="1" t="s">
        <v>32</v>
      </c>
      <c r="O50" s="3"/>
    </row>
    <row r="51" spans="1:15" ht="12.75" x14ac:dyDescent="0.2">
      <c r="A51" s="3"/>
      <c r="F51" s="118" t="s">
        <v>31</v>
      </c>
      <c r="H51" s="13">
        <f>H50/H45/12</f>
        <v>980.28927079211678</v>
      </c>
      <c r="J51" t="s">
        <v>330</v>
      </c>
      <c r="M51" s="1" t="s">
        <v>33</v>
      </c>
      <c r="O51" s="3"/>
    </row>
    <row r="52" spans="1:15" ht="12.75" x14ac:dyDescent="0.2">
      <c r="A52" s="3"/>
      <c r="F52" s="2"/>
      <c r="H52" s="13">
        <v>862.15601529858634</v>
      </c>
      <c r="J52" t="s">
        <v>331</v>
      </c>
      <c r="O52" s="3"/>
    </row>
    <row r="53" spans="1:15" ht="12.75" x14ac:dyDescent="0.2">
      <c r="A53" s="3"/>
      <c r="F53" s="2"/>
      <c r="H53" s="127">
        <f>H51/H52-1</f>
        <v>0.13702074032693257</v>
      </c>
      <c r="J53" t="s">
        <v>332</v>
      </c>
      <c r="O53" s="3"/>
    </row>
    <row r="54" spans="1:15" ht="12.75" x14ac:dyDescent="0.2">
      <c r="A54" s="3"/>
      <c r="F54" s="2"/>
      <c r="O54" s="3"/>
    </row>
    <row r="55" spans="1:15" ht="12.75" x14ac:dyDescent="0.2">
      <c r="A55" s="3"/>
      <c r="F55" s="2"/>
      <c r="O55" s="3"/>
    </row>
    <row r="56" spans="1:15" ht="12.75" x14ac:dyDescent="0.2">
      <c r="A56" s="3"/>
      <c r="B56" s="3"/>
      <c r="C56" s="3"/>
      <c r="D56" s="3"/>
      <c r="E56" s="3"/>
      <c r="F56" s="3"/>
      <c r="G56" s="3"/>
      <c r="H56" s="3"/>
      <c r="I56" s="3"/>
      <c r="J56" s="3"/>
      <c r="K56" s="3"/>
      <c r="L56" s="3"/>
      <c r="M56" s="3"/>
      <c r="N56" s="3"/>
      <c r="O56" s="3"/>
    </row>
    <row r="57" spans="1:15" ht="12.75" hidden="1" x14ac:dyDescent="0.2"/>
    <row r="58" spans="1:15" ht="12.75" hidden="1" x14ac:dyDescent="0.2"/>
    <row r="59" spans="1:15" ht="12.75" hidden="1" customHeight="1" x14ac:dyDescent="0.2"/>
    <row r="60" spans="1:15" ht="12.75" hidden="1" customHeight="1" x14ac:dyDescent="0.2"/>
    <row r="61" spans="1:15" ht="12.75" hidden="1" customHeight="1" x14ac:dyDescent="0.2"/>
    <row r="62" spans="1:15" ht="12.75" hidden="1" customHeight="1" x14ac:dyDescent="0.2"/>
    <row r="63" spans="1:15" ht="12.75" hidden="1" customHeight="1" x14ac:dyDescent="0.2"/>
    <row r="64" spans="1:15"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sheetData>
  <dataValidations count="1">
    <dataValidation type="list" allowBlank="1" showInputMessage="1" showErrorMessage="1" sqref="J22">
      <formula1>"Adult Equivalents,Employees,Members"</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66"/>
  <sheetViews>
    <sheetView showGridLines="0" workbookViewId="0"/>
  </sheetViews>
  <sheetFormatPr defaultColWidth="0" defaultRowHeight="0" customHeight="1" zeroHeight="1" x14ac:dyDescent="0.2"/>
  <cols>
    <col min="1" max="1" width="2.83203125" customWidth="1"/>
    <col min="2" max="5" width="1.83203125" customWidth="1"/>
    <col min="6" max="6" width="38.83203125" customWidth="1"/>
    <col min="7" max="7" width="1.83203125" customWidth="1"/>
    <col min="8" max="8" width="14.83203125" customWidth="1"/>
    <col min="9" max="9" width="1.83203125" customWidth="1"/>
    <col min="10" max="11" width="14.83203125" customWidth="1"/>
    <col min="12" max="12" width="1.83203125" customWidth="1"/>
    <col min="13" max="13" width="101.83203125" customWidth="1"/>
    <col min="14" max="14" width="1.83203125" customWidth="1"/>
    <col min="15" max="15" width="2.83203125" customWidth="1"/>
    <col min="16" max="17" width="0" hidden="1" customWidth="1"/>
    <col min="18" max="16384" width="9.33203125" hidden="1"/>
  </cols>
  <sheetData>
    <row r="1" spans="1:15" ht="12.75" x14ac:dyDescent="0.2">
      <c r="A1" s="3"/>
      <c r="B1" s="3"/>
      <c r="C1" s="3"/>
      <c r="D1" s="3"/>
      <c r="E1" s="3"/>
      <c r="F1" s="3"/>
      <c r="G1" s="3"/>
      <c r="H1" s="3"/>
      <c r="I1" s="3"/>
      <c r="J1" s="3"/>
      <c r="K1" s="3"/>
      <c r="L1" s="3"/>
      <c r="M1" s="3"/>
      <c r="N1" s="3"/>
      <c r="O1" s="3"/>
    </row>
    <row r="2" spans="1:15" ht="12.75" x14ac:dyDescent="0.2">
      <c r="A2" s="3"/>
      <c r="O2" s="3"/>
    </row>
    <row r="3" spans="1:15" ht="20.25" x14ac:dyDescent="0.3">
      <c r="A3" s="3"/>
      <c r="C3" s="35" t="str">
        <f>'Calculation - Medical'!C3</f>
        <v>2022 United Airlines IBT Active and Pre-65 Retiree Pricing</v>
      </c>
      <c r="D3" s="114"/>
      <c r="E3" s="114"/>
      <c r="F3" s="114"/>
      <c r="G3" s="35"/>
      <c r="H3" s="35"/>
      <c r="I3" s="35"/>
      <c r="J3" s="35"/>
      <c r="K3" s="35"/>
      <c r="L3" s="35"/>
      <c r="M3" s="35"/>
      <c r="N3" s="35"/>
      <c r="O3" s="3"/>
    </row>
    <row r="4" spans="1:15" ht="12.75" x14ac:dyDescent="0.2">
      <c r="A4" s="3"/>
      <c r="C4" t="s">
        <v>264</v>
      </c>
      <c r="O4" s="3"/>
    </row>
    <row r="5" spans="1:15" ht="18.75" thickBot="1" x14ac:dyDescent="0.3">
      <c r="A5" s="3"/>
      <c r="D5" s="36" t="s">
        <v>278</v>
      </c>
      <c r="E5" s="36"/>
      <c r="F5" s="36"/>
      <c r="G5" s="36"/>
      <c r="H5" s="36"/>
      <c r="I5" s="36"/>
      <c r="J5" s="36"/>
      <c r="K5" s="36"/>
      <c r="L5" s="36"/>
      <c r="M5" s="36"/>
      <c r="O5" s="3"/>
    </row>
    <row r="6" spans="1:15" ht="13.5" thickTop="1" x14ac:dyDescent="0.2">
      <c r="A6" s="3"/>
      <c r="O6" s="3"/>
    </row>
    <row r="7" spans="1:15" ht="12.75" x14ac:dyDescent="0.2">
      <c r="A7" s="3"/>
      <c r="O7" s="3"/>
    </row>
    <row r="8" spans="1:15" ht="16.5" thickBot="1" x14ac:dyDescent="0.3">
      <c r="A8" s="4"/>
      <c r="B8" s="5"/>
      <c r="C8" s="5"/>
      <c r="D8" s="5"/>
      <c r="E8" s="37" t="s">
        <v>14</v>
      </c>
      <c r="F8" s="37"/>
      <c r="G8" s="37"/>
      <c r="H8" s="37"/>
      <c r="I8" s="37"/>
      <c r="J8" s="37"/>
      <c r="K8" s="37"/>
      <c r="L8" s="37"/>
      <c r="M8" s="37"/>
      <c r="N8" s="5"/>
      <c r="O8" s="4"/>
    </row>
    <row r="9" spans="1:15" ht="13.5" thickTop="1" x14ac:dyDescent="0.2">
      <c r="A9" s="3"/>
      <c r="O9" s="3"/>
    </row>
    <row r="10" spans="1:15" ht="26.25" thickBot="1" x14ac:dyDescent="0.25">
      <c r="A10" s="3"/>
      <c r="H10" s="112" t="s">
        <v>10</v>
      </c>
      <c r="J10" s="112" t="s">
        <v>6</v>
      </c>
      <c r="K10" s="112" t="s">
        <v>7</v>
      </c>
      <c r="O10" s="3"/>
    </row>
    <row r="11" spans="1:15" s="5" customFormat="1" ht="15.75" x14ac:dyDescent="0.25">
      <c r="A11" s="3"/>
      <c r="B11"/>
      <c r="C11"/>
      <c r="D11"/>
      <c r="E11"/>
      <c r="F11" t="s">
        <v>8</v>
      </c>
      <c r="G11"/>
      <c r="H11" s="18">
        <f>'Calculation - Medical'!H5</f>
        <v>44562</v>
      </c>
      <c r="I11"/>
      <c r="J11" s="18">
        <f>DATE(YEAR(H11)-3,MONTH(H11),DAY(H11))</f>
        <v>43466</v>
      </c>
      <c r="K11" s="18">
        <f>J12+1</f>
        <v>43831</v>
      </c>
      <c r="L11"/>
      <c r="M11" s="1" t="s">
        <v>23</v>
      </c>
      <c r="N11"/>
      <c r="O11" s="3"/>
    </row>
    <row r="12" spans="1:15" ht="12.75" x14ac:dyDescent="0.2">
      <c r="A12" s="3"/>
      <c r="F12" t="s">
        <v>9</v>
      </c>
      <c r="H12" s="18">
        <f>DATE(YEAR(H11)+1,1,1)-1</f>
        <v>44926</v>
      </c>
      <c r="J12" s="18">
        <f>EOMONTH(J11,11)</f>
        <v>43830</v>
      </c>
      <c r="K12" s="18">
        <f>EOMONTH(K11,11)</f>
        <v>44196</v>
      </c>
      <c r="M12" s="1" t="s">
        <v>24</v>
      </c>
      <c r="O12" s="3"/>
    </row>
    <row r="13" spans="1:15" ht="12.75" x14ac:dyDescent="0.2">
      <c r="A13" s="3"/>
      <c r="F13" t="s">
        <v>12</v>
      </c>
      <c r="H13" s="115">
        <f>DATEDIF(H11,H12+1,"m")</f>
        <v>12</v>
      </c>
      <c r="J13" s="115">
        <f>DATEDIF(J11,J12+1,"m")</f>
        <v>12</v>
      </c>
      <c r="K13" s="115">
        <f>DATEDIF(K11,K12+1,"m")</f>
        <v>12</v>
      </c>
      <c r="M13" s="1" t="str">
        <f>"Using 12 months of experience, split by calendar year, per " &amp;'Calculation - Medical'!H6 &amp; " contract"</f>
        <v>Using 12 months of experience, split by calendar year, per IBT contract</v>
      </c>
      <c r="O13" s="3"/>
    </row>
    <row r="14" spans="1:15" ht="12.75" x14ac:dyDescent="0.2">
      <c r="A14" s="3"/>
      <c r="F14" t="s">
        <v>5</v>
      </c>
      <c r="H14" s="18">
        <f>DATE(YEAR(H11),MONTH(H11)+INT(H13/2),IF(ISEVEN(H13),1,15))</f>
        <v>44743</v>
      </c>
      <c r="J14" s="18">
        <f>DATE(YEAR(J11),MONTH(J11)+INT(J13/2),IF(ISEVEN(J13),1,15))</f>
        <v>43647</v>
      </c>
      <c r="K14" s="18">
        <f>DATE(YEAR(K11),MONTH(K11)+INT(K13/2),IF(ISEVEN(K13),1,15))</f>
        <v>44013</v>
      </c>
      <c r="M14" s="1" t="s">
        <v>25</v>
      </c>
      <c r="O14" s="3"/>
    </row>
    <row r="15" spans="1:15" ht="12.75" x14ac:dyDescent="0.2">
      <c r="A15" s="3"/>
      <c r="O15" s="3"/>
    </row>
    <row r="16" spans="1:15" ht="12.75" x14ac:dyDescent="0.2">
      <c r="A16" s="3"/>
      <c r="F16" t="s">
        <v>265</v>
      </c>
      <c r="J16" s="25">
        <f>SUMIFS('Input - Claims &amp; Enroll Data'!$V$12:$V$47,'Input - Claims &amp; Enroll Data'!$F$12:$F$47,"&lt;"&amp;J$12,'Input - Claims &amp; Enroll Data'!$F$12:$F$47,"&gt;="&amp;J$11)</f>
        <v>62818881.189999998</v>
      </c>
      <c r="K16" s="25">
        <f>SUMIFS('Input - Claims &amp; Enroll Data'!$V$12:$V$47,'Input - Claims &amp; Enroll Data'!$F$12:$F$47,"&lt;"&amp;K$12,'Input - Claims &amp; Enroll Data'!$F$12:$F$47,"&gt;="&amp;K$11)</f>
        <v>61795211.349999994</v>
      </c>
      <c r="M16" s="1" t="s">
        <v>267</v>
      </c>
      <c r="O16" s="3"/>
    </row>
    <row r="17" spans="1:15" ht="12.75" x14ac:dyDescent="0.2">
      <c r="A17" s="3"/>
      <c r="F17" t="s">
        <v>71</v>
      </c>
      <c r="J17" s="116">
        <f>1+('Input - Claims &amp; Enroll Data'!V51-'Input - Claims &amp; Enroll Data'!V50)/J16</f>
        <v>1.0791871127878647</v>
      </c>
      <c r="K17" s="116">
        <f>1+('Input - Claims &amp; Enroll Data'!V52-'Input - Claims &amp; Enroll Data'!V51)/K16</f>
        <v>0.997699578949656</v>
      </c>
      <c r="M17" s="1" t="s">
        <v>90</v>
      </c>
      <c r="O17" s="3"/>
    </row>
    <row r="18" spans="1:15" ht="12.75" x14ac:dyDescent="0.2">
      <c r="A18" s="3"/>
      <c r="F18" t="s">
        <v>266</v>
      </c>
      <c r="J18" s="25">
        <f>J16*J17</f>
        <v>67793327.019999996</v>
      </c>
      <c r="K18" s="25">
        <f>K16*K17</f>
        <v>61653056.344999999</v>
      </c>
      <c r="M18" s="1" t="s">
        <v>268</v>
      </c>
      <c r="O18" s="3"/>
    </row>
    <row r="19" spans="1:15" ht="12.75" x14ac:dyDescent="0.2">
      <c r="A19" s="3"/>
      <c r="O19" s="3"/>
    </row>
    <row r="20" spans="1:15" ht="12.75" x14ac:dyDescent="0.2">
      <c r="A20" s="3"/>
      <c r="F20" t="s">
        <v>1</v>
      </c>
      <c r="O20" s="3"/>
    </row>
    <row r="21" spans="1:15" ht="12.75" x14ac:dyDescent="0.2">
      <c r="A21" s="3"/>
      <c r="F21" s="2" t="s">
        <v>13</v>
      </c>
      <c r="J21" s="11" t="s">
        <v>34</v>
      </c>
      <c r="K21" s="107" t="str">
        <f>J21</f>
        <v>Adult Equivalents</v>
      </c>
      <c r="M21" s="1" t="s">
        <v>279</v>
      </c>
      <c r="O21" s="3"/>
    </row>
    <row r="22" spans="1:15" ht="12.75" x14ac:dyDescent="0.2">
      <c r="A22" s="3"/>
      <c r="F22" s="2" t="s">
        <v>34</v>
      </c>
      <c r="J22" s="117">
        <f>SUMIFS('Input - Claims &amp; Enroll Data'!$AC$12:$AC$47,'Input - Claims &amp; Enroll Data'!$F$12:$F$47,"&gt;="&amp;J$11,'Input - Claims &amp; Enroll Data'!$F$12:$F$47,"&lt;"&amp;J$12)/J$13</f>
        <v>133727.33333333334</v>
      </c>
      <c r="K22" s="117">
        <f>SUMIFS('Input - Claims &amp; Enroll Data'!$AC$12:$AC$47,'Input - Claims &amp; Enroll Data'!$F$12:$F$47,"&gt;="&amp;K$11,'Input - Claims &amp; Enroll Data'!$F$12:$F$47,"&lt;"&amp;K$12)/K$13</f>
        <v>133722.54166666666</v>
      </c>
      <c r="M22" s="1" t="s">
        <v>280</v>
      </c>
      <c r="O22" s="3"/>
    </row>
    <row r="23" spans="1:15" ht="12.75" x14ac:dyDescent="0.2">
      <c r="A23" s="3"/>
      <c r="F23" s="2" t="s">
        <v>2</v>
      </c>
      <c r="J23" s="117">
        <f>SUMIFS('Input - Claims &amp; Enroll Data'!$AB$12:$AB$47,'Input - Claims &amp; Enroll Data'!$F$12:$F$47,"&gt;="&amp;J$11,'Input - Claims &amp; Enroll Data'!$F$12:$F$47,"&lt;"&amp;J$12)/J$13</f>
        <v>63063.583333333336</v>
      </c>
      <c r="K23" s="117">
        <f>SUMIFS('Input - Claims &amp; Enroll Data'!$AB$12:$AB$47,'Input - Claims &amp; Enroll Data'!$F$12:$F$47,"&gt;="&amp;K$11,'Input - Claims &amp; Enroll Data'!$F$12:$F$47,"&lt;"&amp;K$12)/K$13</f>
        <v>63608.75</v>
      </c>
      <c r="M23" s="1" t="s">
        <v>281</v>
      </c>
      <c r="O23" s="3"/>
    </row>
    <row r="24" spans="1:15" ht="12.75" x14ac:dyDescent="0.2">
      <c r="A24" s="3"/>
      <c r="F24" s="2" t="s">
        <v>3</v>
      </c>
      <c r="J24" s="117">
        <f>SUMIFS('Input - Claims &amp; Enroll Data'!$AD$12:$AD$47,'Input - Claims &amp; Enroll Data'!$F$12:$F$47,"&gt;="&amp;J$11,'Input - Claims &amp; Enroll Data'!$F$12:$F$47,"&lt;"&amp;J$12)/J$13</f>
        <v>0</v>
      </c>
      <c r="K24" s="117">
        <f>SUMIFS('Input - Claims &amp; Enroll Data'!$AD$12:$AD$47,'Input - Claims &amp; Enroll Data'!$F$12:$F$47,"&gt;="&amp;K$11,'Input - Claims &amp; Enroll Data'!$F$12:$F$47,"&lt;"&amp;K$12)/K$13</f>
        <v>0</v>
      </c>
      <c r="M24" s="1" t="s">
        <v>282</v>
      </c>
      <c r="O24" s="3"/>
    </row>
    <row r="25" spans="1:15" ht="12.75" x14ac:dyDescent="0.2">
      <c r="A25" s="3"/>
      <c r="F25" s="2"/>
      <c r="O25" s="3"/>
    </row>
    <row r="26" spans="1:15" ht="12.75" x14ac:dyDescent="0.2">
      <c r="A26" s="3"/>
      <c r="F26" s="118" t="str">
        <f>"Dental Claims P"&amp;IF(LEFT($J$21)="A","AE",LEFT($J$21))&amp;"PM"</f>
        <v>Dental Claims PAEPM</v>
      </c>
      <c r="G26" s="119"/>
      <c r="H26" s="119"/>
      <c r="I26" s="119"/>
      <c r="J26" s="120">
        <f>J18/INDEX(J$22:J$24,MATCH(J$21,$F$22:$F$24,0))/12</f>
        <v>42.24599247972241</v>
      </c>
      <c r="K26" s="120">
        <f>K18/INDEX(K$22:K$24,MATCH(K$21,$F$22:$F$24,0))/12</f>
        <v>38.421006895185023</v>
      </c>
      <c r="M26" s="1" t="s">
        <v>269</v>
      </c>
      <c r="O26" s="3"/>
    </row>
    <row r="27" spans="1:15" ht="12.75" x14ac:dyDescent="0.2">
      <c r="A27" s="3"/>
      <c r="F27" s="2"/>
      <c r="O27" s="3"/>
    </row>
    <row r="28" spans="1:15" ht="12.75" x14ac:dyDescent="0.2">
      <c r="A28" s="3"/>
      <c r="F28" s="121" t="s">
        <v>270</v>
      </c>
      <c r="J28" s="122">
        <v>1.001337360095228</v>
      </c>
      <c r="K28" s="122">
        <v>1.0854353356895572</v>
      </c>
      <c r="M28" s="15" t="s">
        <v>290</v>
      </c>
      <c r="O28" s="3"/>
    </row>
    <row r="29" spans="1:15" ht="12.75" x14ac:dyDescent="0.2">
      <c r="A29" s="3"/>
      <c r="F29" s="2"/>
      <c r="O29" s="3"/>
    </row>
    <row r="30" spans="1:15" ht="12.75" x14ac:dyDescent="0.2">
      <c r="A30" s="3"/>
      <c r="F30" s="121" t="s">
        <v>4</v>
      </c>
      <c r="O30" s="3"/>
    </row>
    <row r="31" spans="1:15" ht="12.75" x14ac:dyDescent="0.2">
      <c r="A31" s="3"/>
      <c r="F31" s="2" t="s">
        <v>271</v>
      </c>
      <c r="J31" s="123">
        <v>0.03</v>
      </c>
      <c r="K31" s="123">
        <v>0.03</v>
      </c>
      <c r="M31" s="1" t="s">
        <v>272</v>
      </c>
      <c r="O31" s="3"/>
    </row>
    <row r="32" spans="1:15" ht="12.75" x14ac:dyDescent="0.2">
      <c r="A32" s="3"/>
      <c r="F32" s="2" t="s">
        <v>274</v>
      </c>
      <c r="J32" s="122">
        <f>(1+J31)^(ROUND(DAYS360(J$14,$H$14)/30,1)/12)</f>
        <v>1.092727</v>
      </c>
      <c r="K32" s="122">
        <f>(1+K31)^(ROUND(DAYS360(K$14,$H$14)/30,1)/12)</f>
        <v>1.0609</v>
      </c>
      <c r="M32" s="1" t="s">
        <v>273</v>
      </c>
      <c r="O32" s="3"/>
    </row>
    <row r="33" spans="1:15" ht="12.75" x14ac:dyDescent="0.2">
      <c r="A33" s="3"/>
      <c r="F33" s="2"/>
      <c r="O33" s="3"/>
    </row>
    <row r="34" spans="1:15" ht="12.75" x14ac:dyDescent="0.2">
      <c r="A34" s="3"/>
      <c r="F34" s="118" t="str">
        <f>"Adjusted Total Claims P"&amp;IF(LEFT($J$21)="A","AE",LEFT($J$21))&amp;"PM"</f>
        <v>Adjusted Total Claims PAEPM</v>
      </c>
      <c r="G34" s="119"/>
      <c r="H34" s="119"/>
      <c r="I34" s="119"/>
      <c r="J34" s="120">
        <f>PRODUCT(J26,J28,J32)</f>
        <v>46.225073628653661</v>
      </c>
      <c r="K34" s="120">
        <f>PRODUCT(K26,K28,K32)</f>
        <v>44.243262794479428</v>
      </c>
      <c r="M34" s="1" t="s">
        <v>283</v>
      </c>
      <c r="O34" s="3"/>
    </row>
    <row r="35" spans="1:15" ht="12.75" x14ac:dyDescent="0.2">
      <c r="A35" s="3"/>
      <c r="F35" s="121" t="s">
        <v>11</v>
      </c>
      <c r="J35" s="8">
        <v>0</v>
      </c>
      <c r="K35" s="8">
        <v>1</v>
      </c>
      <c r="M35" s="1" t="s">
        <v>26</v>
      </c>
      <c r="O35" s="3"/>
    </row>
    <row r="36" spans="1:15" ht="12.75" x14ac:dyDescent="0.2">
      <c r="A36" s="3"/>
      <c r="F36" s="121"/>
      <c r="J36" s="8"/>
      <c r="K36" s="8"/>
      <c r="O36" s="3"/>
    </row>
    <row r="37" spans="1:15" ht="12.75" x14ac:dyDescent="0.2">
      <c r="A37" s="3"/>
      <c r="F37" s="118" t="str">
        <f>"Weighted Adjusted Total Claims P"&amp;IF(LEFT($J$21)="A","AE",LEFT($J$21))&amp;"PM"</f>
        <v>Weighted Adjusted Total Claims PAEPM</v>
      </c>
      <c r="G37" s="119"/>
      <c r="H37" s="120">
        <f>SUMPRODUCT(J34:K34,J35:K35)</f>
        <v>44.243262794479428</v>
      </c>
      <c r="M37" s="1" t="s">
        <v>284</v>
      </c>
      <c r="O37" s="3"/>
    </row>
    <row r="38" spans="1:15" ht="12.75" x14ac:dyDescent="0.2">
      <c r="A38" s="3"/>
      <c r="F38" s="2"/>
      <c r="O38" s="3"/>
    </row>
    <row r="39" spans="1:15" ht="12.75" x14ac:dyDescent="0.2">
      <c r="A39" s="3"/>
      <c r="F39" s="121" t="s">
        <v>87</v>
      </c>
      <c r="H39" s="117">
        <v>124346.23093327887</v>
      </c>
      <c r="M39" s="1" t="s">
        <v>285</v>
      </c>
      <c r="O39" s="3"/>
    </row>
    <row r="40" spans="1:15" ht="12.75" x14ac:dyDescent="0.2">
      <c r="A40" s="3"/>
      <c r="F40" s="121" t="s">
        <v>21</v>
      </c>
      <c r="H40" s="117">
        <v>58841</v>
      </c>
      <c r="M40" s="1" t="s">
        <v>286</v>
      </c>
      <c r="O40" s="3"/>
    </row>
    <row r="41" spans="1:15" ht="12.75" x14ac:dyDescent="0.2">
      <c r="A41" s="3"/>
      <c r="F41" s="121" t="s">
        <v>22</v>
      </c>
      <c r="H41" s="126">
        <f>H40*'Input - Claims &amp; Enroll Data'!T35/'Input - Claims &amp; Enroll Data'!R35</f>
        <v>0</v>
      </c>
      <c r="M41" s="1" t="s">
        <v>287</v>
      </c>
      <c r="O41" s="3"/>
    </row>
    <row r="42" spans="1:15" ht="12.75" x14ac:dyDescent="0.2">
      <c r="A42" s="3"/>
      <c r="F42" s="2"/>
      <c r="O42" s="3"/>
    </row>
    <row r="43" spans="1:15" ht="12.75" x14ac:dyDescent="0.2">
      <c r="A43" s="3"/>
      <c r="F43" s="121" t="s">
        <v>86</v>
      </c>
      <c r="H43" s="125">
        <v>0.4732029234691692</v>
      </c>
      <c r="M43" s="15" t="s">
        <v>288</v>
      </c>
      <c r="O43" s="3"/>
    </row>
    <row r="44" spans="1:15" ht="12.75" x14ac:dyDescent="0.2">
      <c r="A44" s="3"/>
      <c r="F44" s="121" t="s">
        <v>88</v>
      </c>
      <c r="H44" s="125">
        <f>SUM(H37,H43)</f>
        <v>44.716465717948594</v>
      </c>
      <c r="M44" s="1" t="s">
        <v>289</v>
      </c>
      <c r="O44" s="3"/>
    </row>
    <row r="45" spans="1:15" ht="12.75" x14ac:dyDescent="0.2">
      <c r="A45" s="3"/>
      <c r="F45" s="121" t="s">
        <v>30</v>
      </c>
      <c r="H45" s="25">
        <f>H44*H39*12</f>
        <v>66723887.672209002</v>
      </c>
      <c r="M45" s="1" t="s">
        <v>275</v>
      </c>
      <c r="O45" s="3"/>
    </row>
    <row r="46" spans="1:15" ht="12.75" x14ac:dyDescent="0.2">
      <c r="A46" s="3"/>
      <c r="F46" s="118" t="s">
        <v>277</v>
      </c>
      <c r="H46" s="13">
        <f>H45/H40/12</f>
        <v>94.497441795416179</v>
      </c>
      <c r="M46" s="1" t="s">
        <v>276</v>
      </c>
      <c r="O46" s="3"/>
    </row>
    <row r="47" spans="1:15" ht="12.75" x14ac:dyDescent="0.2">
      <c r="A47" s="3"/>
      <c r="F47" s="2"/>
      <c r="O47" s="3"/>
    </row>
    <row r="48" spans="1:15" ht="12.75" x14ac:dyDescent="0.2">
      <c r="A48" s="3"/>
      <c r="F48" s="121" t="s">
        <v>307</v>
      </c>
      <c r="H48" s="25">
        <v>423908.64</v>
      </c>
      <c r="M48" s="1" t="s">
        <v>308</v>
      </c>
      <c r="O48" s="3"/>
    </row>
    <row r="49" spans="1:15" ht="12.75" x14ac:dyDescent="0.2">
      <c r="A49" s="3"/>
      <c r="F49" s="118" t="s">
        <v>309</v>
      </c>
      <c r="H49" s="25">
        <f>SUM(H45,H48)</f>
        <v>67147796.312208995</v>
      </c>
      <c r="M49" s="1" t="s">
        <v>308</v>
      </c>
      <c r="O49" s="3"/>
    </row>
    <row r="50" spans="1:15" ht="12.75" x14ac:dyDescent="0.2">
      <c r="A50" s="3"/>
      <c r="F50" s="2"/>
      <c r="O50" s="3"/>
    </row>
    <row r="51" spans="1:15" ht="12.75" x14ac:dyDescent="0.2">
      <c r="A51" s="3"/>
      <c r="F51" s="2"/>
      <c r="O51" s="3"/>
    </row>
    <row r="52" spans="1:15" ht="12.75" x14ac:dyDescent="0.2">
      <c r="A52" s="3"/>
      <c r="B52" s="3"/>
      <c r="C52" s="3"/>
      <c r="D52" s="3"/>
      <c r="E52" s="3"/>
      <c r="F52" s="3"/>
      <c r="G52" s="3"/>
      <c r="H52" s="3"/>
      <c r="I52" s="3"/>
      <c r="J52" s="3"/>
      <c r="K52" s="3"/>
      <c r="L52" s="3"/>
      <c r="M52" s="3"/>
      <c r="N52" s="3"/>
      <c r="O52" s="3"/>
    </row>
    <row r="53" spans="1:15" ht="12.75" hidden="1" x14ac:dyDescent="0.2"/>
    <row r="54" spans="1:15" ht="12.75" hidden="1" x14ac:dyDescent="0.2"/>
    <row r="55" spans="1:15" ht="12.75" hidden="1" customHeight="1" x14ac:dyDescent="0.2"/>
    <row r="56" spans="1:15" ht="12.75" hidden="1" customHeight="1" x14ac:dyDescent="0.2"/>
    <row r="57" spans="1:15" ht="12.75" hidden="1" customHeight="1" x14ac:dyDescent="0.2"/>
    <row r="58" spans="1:15" ht="12.75" hidden="1" customHeight="1" x14ac:dyDescent="0.2"/>
    <row r="59" spans="1:15" ht="12.75" hidden="1" customHeight="1" x14ac:dyDescent="0.2"/>
    <row r="60" spans="1:15" ht="12.75" hidden="1" customHeight="1" x14ac:dyDescent="0.2"/>
    <row r="61" spans="1:15" ht="12.75" hidden="1" customHeight="1" x14ac:dyDescent="0.2"/>
    <row r="62" spans="1:15" ht="12.75" hidden="1" customHeight="1" x14ac:dyDescent="0.2"/>
    <row r="63" spans="1:15" ht="12.75" hidden="1" customHeight="1" x14ac:dyDescent="0.2"/>
    <row r="64" spans="1:15" ht="12.75" hidden="1" customHeight="1" x14ac:dyDescent="0.2"/>
    <row r="65" ht="12.75" hidden="1" customHeight="1" x14ac:dyDescent="0.2"/>
    <row r="66" ht="12.75" hidden="1" customHeight="1" x14ac:dyDescent="0.2"/>
  </sheetData>
  <dataValidations count="1">
    <dataValidation type="list" allowBlank="1" showInputMessage="1" showErrorMessage="1" sqref="J21">
      <formula1>"Adult Equivalents,Employees,Members"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B80"/>
  <sheetViews>
    <sheetView showGridLines="0" workbookViewId="0">
      <pane ySplit="11" topLeftCell="A12" activePane="bottomLeft" state="frozen"/>
      <selection pane="bottomLeft"/>
    </sheetView>
  </sheetViews>
  <sheetFormatPr defaultColWidth="0" defaultRowHeight="12.75" zeroHeight="1" x14ac:dyDescent="0.2"/>
  <cols>
    <col min="1" max="1" width="2.83203125" customWidth="1"/>
    <col min="2" max="5" width="1.83203125" customWidth="1"/>
    <col min="6" max="6" width="9.83203125" customWidth="1"/>
    <col min="7" max="7" width="8.83203125" customWidth="1"/>
    <col min="8" max="8" width="37.83203125" customWidth="1"/>
    <col min="9" max="9" width="13.83203125" customWidth="1"/>
    <col min="10" max="10" width="1.83203125" customWidth="1"/>
    <col min="11" max="14" width="9.83203125" customWidth="1"/>
    <col min="15" max="15" width="1.83203125" customWidth="1"/>
    <col min="16" max="19" width="9.83203125" customWidth="1"/>
    <col min="20" max="20" width="1.83203125" customWidth="1"/>
    <col min="21" max="25" width="9.83203125" customWidth="1"/>
    <col min="26" max="26" width="1.83203125" customWidth="1"/>
    <col min="27" max="27" width="13.83203125" bestFit="1" customWidth="1"/>
    <col min="28" max="28" width="1.83203125" customWidth="1"/>
    <col min="29" max="29" width="2.83203125" customWidth="1"/>
    <col min="30" max="54" width="0" hidden="1" customWidth="1"/>
    <col min="55" max="16384" width="9.33203125" hidden="1"/>
  </cols>
  <sheetData>
    <row r="1" spans="1:29"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row>
    <row r="2" spans="1:29" x14ac:dyDescent="0.2">
      <c r="A2" s="3"/>
      <c r="AC2" s="3"/>
    </row>
    <row r="3" spans="1:29" ht="20.25" x14ac:dyDescent="0.3">
      <c r="A3" s="3"/>
      <c r="C3" s="35" t="s">
        <v>322</v>
      </c>
      <c r="D3" s="35"/>
      <c r="E3" s="35"/>
      <c r="F3" s="35"/>
      <c r="G3" s="35"/>
      <c r="H3" s="35"/>
      <c r="I3" s="35"/>
      <c r="J3" s="35"/>
      <c r="K3" s="35"/>
      <c r="L3" s="35"/>
      <c r="M3" s="35"/>
      <c r="N3" s="35"/>
      <c r="O3" s="35"/>
      <c r="AC3" s="3"/>
    </row>
    <row r="4" spans="1:29" x14ac:dyDescent="0.2">
      <c r="A4" s="3"/>
      <c r="AC4" s="3"/>
    </row>
    <row r="5" spans="1:29" ht="18.75" thickBot="1" x14ac:dyDescent="0.3">
      <c r="A5" s="3"/>
      <c r="D5" s="36" t="s">
        <v>168</v>
      </c>
      <c r="E5" s="36"/>
      <c r="F5" s="36"/>
      <c r="G5" s="36"/>
      <c r="H5" s="36"/>
      <c r="I5" s="36"/>
      <c r="J5" s="36"/>
      <c r="K5" s="36"/>
      <c r="L5" s="36"/>
      <c r="M5" s="36"/>
      <c r="N5" s="36"/>
      <c r="O5" s="36"/>
      <c r="P5" s="36"/>
      <c r="Q5" s="36"/>
      <c r="R5" s="36"/>
      <c r="S5" s="36"/>
      <c r="T5" s="36"/>
      <c r="U5" s="36"/>
      <c r="V5" s="36"/>
      <c r="W5" s="36"/>
      <c r="X5" s="36"/>
      <c r="Y5" s="36"/>
      <c r="Z5" s="36"/>
      <c r="AA5" s="36"/>
      <c r="AB5" s="36"/>
      <c r="AC5" s="3"/>
    </row>
    <row r="6" spans="1:29" ht="13.5" thickTop="1" x14ac:dyDescent="0.2">
      <c r="A6" s="3"/>
      <c r="AC6" s="3"/>
    </row>
    <row r="7" spans="1:29" x14ac:dyDescent="0.2">
      <c r="A7" s="3"/>
      <c r="AC7" s="3"/>
    </row>
    <row r="8" spans="1:29" ht="16.5" thickBot="1" x14ac:dyDescent="0.3">
      <c r="A8" s="3"/>
      <c r="E8" s="37" t="s">
        <v>108</v>
      </c>
      <c r="F8" s="37"/>
      <c r="G8" s="37"/>
      <c r="H8" s="37"/>
      <c r="I8" s="37"/>
      <c r="J8" s="37"/>
      <c r="K8" s="37"/>
      <c r="L8" s="37"/>
      <c r="M8" s="37"/>
      <c r="N8" s="37"/>
      <c r="O8" s="37"/>
      <c r="P8" s="37"/>
      <c r="Q8" s="37"/>
      <c r="R8" s="37"/>
      <c r="S8" s="37"/>
      <c r="T8" s="37"/>
      <c r="U8" s="37"/>
      <c r="V8" s="37"/>
      <c r="W8" s="37"/>
      <c r="X8" s="37"/>
      <c r="Y8" s="37"/>
      <c r="Z8" s="37"/>
      <c r="AA8" s="37"/>
      <c r="AB8" s="37"/>
      <c r="AC8" s="3"/>
    </row>
    <row r="9" spans="1:29" ht="13.5" thickTop="1" x14ac:dyDescent="0.2">
      <c r="A9" s="3"/>
      <c r="AC9" s="3"/>
    </row>
    <row r="10" spans="1:29" ht="13.5" customHeight="1" thickBot="1" x14ac:dyDescent="0.25">
      <c r="A10" s="3"/>
      <c r="K10" s="136" t="s">
        <v>169</v>
      </c>
      <c r="L10" s="136"/>
      <c r="M10" s="136"/>
      <c r="N10" s="136"/>
      <c r="P10" s="136" t="s">
        <v>170</v>
      </c>
      <c r="Q10" s="136"/>
      <c r="R10" s="136"/>
      <c r="S10" s="136"/>
      <c r="U10" s="135" t="s">
        <v>214</v>
      </c>
      <c r="V10" s="135"/>
      <c r="W10" s="135"/>
      <c r="X10" s="135"/>
      <c r="Y10" s="135"/>
      <c r="AA10" s="137" t="s">
        <v>172</v>
      </c>
      <c r="AB10" s="51"/>
      <c r="AC10" s="3"/>
    </row>
    <row r="11" spans="1:29" ht="13.5" thickBot="1" x14ac:dyDescent="0.25">
      <c r="A11" s="3"/>
      <c r="F11" s="12" t="s">
        <v>20</v>
      </c>
      <c r="G11" s="12" t="s">
        <v>110</v>
      </c>
      <c r="H11" s="12" t="s">
        <v>173</v>
      </c>
      <c r="I11" s="12" t="s">
        <v>174</v>
      </c>
      <c r="K11" s="85" t="s">
        <v>17</v>
      </c>
      <c r="L11" s="85" t="s">
        <v>175</v>
      </c>
      <c r="M11" s="85" t="s">
        <v>176</v>
      </c>
      <c r="N11" s="111" t="s">
        <v>177</v>
      </c>
      <c r="P11" s="12" t="s">
        <v>17</v>
      </c>
      <c r="Q11" s="12" t="s">
        <v>175</v>
      </c>
      <c r="R11" s="12" t="s">
        <v>176</v>
      </c>
      <c r="S11" s="12" t="s">
        <v>177</v>
      </c>
      <c r="U11" s="12" t="s">
        <v>17</v>
      </c>
      <c r="V11" s="12" t="s">
        <v>175</v>
      </c>
      <c r="W11" s="12" t="s">
        <v>176</v>
      </c>
      <c r="X11" s="12" t="s">
        <v>177</v>
      </c>
      <c r="Y11" s="12" t="s">
        <v>0</v>
      </c>
      <c r="AA11" s="136"/>
      <c r="AB11" s="51"/>
      <c r="AC11" s="3"/>
    </row>
    <row r="12" spans="1:29" x14ac:dyDescent="0.2">
      <c r="A12" s="3"/>
      <c r="F12" s="52">
        <f>'Input - Relative Values'!M12</f>
        <v>14400</v>
      </c>
      <c r="G12" s="53" t="str">
        <f>'Input - Relative Values'!L12</f>
        <v>SI</v>
      </c>
      <c r="H12" s="18" t="str">
        <f>INDEX('Input - Relative Values'!$K$12:$K$54,MATCH($F12,'Input - Relative Values'!$M$12:$M$54,0),1)</f>
        <v>Core PPO</v>
      </c>
      <c r="I12" s="54">
        <f>VLOOKUP($F12,'Input - Relative Values'!$M$12:$N$54,2,0)</f>
        <v>1</v>
      </c>
      <c r="J12" s="18"/>
      <c r="K12" s="110"/>
      <c r="L12" s="110"/>
      <c r="M12" s="110"/>
      <c r="N12" s="110"/>
      <c r="O12" s="10"/>
      <c r="P12" s="110">
        <v>827.07</v>
      </c>
      <c r="Q12" s="110">
        <v>1860.91</v>
      </c>
      <c r="R12" s="110">
        <v>1447.37</v>
      </c>
      <c r="S12" s="110">
        <v>2481.21</v>
      </c>
      <c r="T12" s="18"/>
      <c r="U12" s="56">
        <f>VLOOKUP($F12,'Medical Migration'!$F$12:$R$75,COLUMN()-COLUMN($U12)+9,0)</f>
        <v>711</v>
      </c>
      <c r="V12" s="56">
        <f>VLOOKUP($F12,'Medical Migration'!$F$12:$R$75,COLUMN()-COLUMN($U12)+9,0)</f>
        <v>351</v>
      </c>
      <c r="W12" s="56">
        <f>VLOOKUP($F12,'Medical Migration'!$F$12:$R$75,COLUMN()-COLUMN($U12)+9,0)</f>
        <v>236</v>
      </c>
      <c r="X12" s="56">
        <f>VLOOKUP($F12,'Medical Migration'!$F$12:$R$75,COLUMN()-COLUMN($U12)+9,0)</f>
        <v>729.5</v>
      </c>
      <c r="Y12" s="56">
        <f t="shared" ref="Y12:Y52" si="0">SUM(U12:X12)</f>
        <v>2027.5</v>
      </c>
      <c r="AA12" s="57">
        <f>SUMPRODUCT(P12:S12,U12:X12)*12</f>
        <v>40714178.340000004</v>
      </c>
      <c r="AB12" s="51"/>
      <c r="AC12" s="3"/>
    </row>
    <row r="13" spans="1:29" x14ac:dyDescent="0.2">
      <c r="A13" s="3"/>
      <c r="F13" s="52">
        <f>'Input - Relative Values'!M13</f>
        <v>15400</v>
      </c>
      <c r="G13" s="53" t="str">
        <f>'Input - Relative Values'!L13</f>
        <v>SI</v>
      </c>
      <c r="H13" s="18" t="str">
        <f>INDEX('Input - Relative Values'!$K$12:$K$54,MATCH($F13,'Input - Relative Values'!$M$12:$M$54,0),1)</f>
        <v>Aetna Intl Core PPO</v>
      </c>
      <c r="I13" s="54">
        <f>VLOOKUP($F13,'Input - Relative Values'!$M$12:$N$54,2,0)</f>
        <v>1</v>
      </c>
      <c r="K13" s="110"/>
      <c r="L13" s="110"/>
      <c r="M13" s="110"/>
      <c r="N13" s="110"/>
      <c r="O13" s="6"/>
      <c r="P13" s="110">
        <v>827.07</v>
      </c>
      <c r="Q13" s="110">
        <v>1860.91</v>
      </c>
      <c r="R13" s="110">
        <v>1447.37</v>
      </c>
      <c r="S13" s="110">
        <v>2481.21</v>
      </c>
      <c r="U13" s="56">
        <f>VLOOKUP($F13,'Medical Migration'!$F$12:$R$75,COLUMN()-COLUMN($U13)+9,0)</f>
        <v>76</v>
      </c>
      <c r="V13" s="56">
        <f>VLOOKUP($F13,'Medical Migration'!$F$12:$R$75,COLUMN()-COLUMN($U13)+9,0)</f>
        <v>16</v>
      </c>
      <c r="W13" s="56">
        <f>VLOOKUP($F13,'Medical Migration'!$F$12:$R$75,COLUMN()-COLUMN($U13)+9,0)</f>
        <v>8</v>
      </c>
      <c r="X13" s="56">
        <f>VLOOKUP($F13,'Medical Migration'!$F$12:$R$75,COLUMN()-COLUMN($U13)+9,0)</f>
        <v>0</v>
      </c>
      <c r="Y13" s="56">
        <f t="shared" si="0"/>
        <v>100</v>
      </c>
      <c r="AA13" s="57">
        <f t="shared" ref="AA13:AA53" si="1">SUMPRODUCT(P13:S13,U13:X13)*12</f>
        <v>1250530.08</v>
      </c>
      <c r="AB13" s="57"/>
      <c r="AC13" s="3"/>
    </row>
    <row r="14" spans="1:29" x14ac:dyDescent="0.2">
      <c r="A14" s="3"/>
      <c r="F14" s="52">
        <f>'Input - Relative Values'!M14</f>
        <v>14410</v>
      </c>
      <c r="G14" s="53" t="str">
        <f>'Input - Relative Values'!L14</f>
        <v>SI</v>
      </c>
      <c r="H14" s="18" t="str">
        <f>INDEX('Input - Relative Values'!$K$12:$K$54,MATCH($F14,'Input - Relative Values'!$M$12:$M$54,0),1)</f>
        <v>Core EPO</v>
      </c>
      <c r="I14" s="54">
        <f>VLOOKUP($F14,'Input - Relative Values'!$M$12:$N$54,2,0)</f>
        <v>1.0271648788364509</v>
      </c>
      <c r="K14" s="110"/>
      <c r="L14" s="110"/>
      <c r="M14" s="110"/>
      <c r="N14" s="110"/>
      <c r="O14" s="6"/>
      <c r="P14" s="110">
        <v>849.54</v>
      </c>
      <c r="Q14" s="110">
        <v>1911.46</v>
      </c>
      <c r="R14" s="110">
        <v>1486.69</v>
      </c>
      <c r="S14" s="110">
        <v>2548.61</v>
      </c>
      <c r="U14" s="56">
        <f>VLOOKUP($F14,'Medical Migration'!$F$12:$R$75,COLUMN()-COLUMN($U14)+9,0)</f>
        <v>1074.5</v>
      </c>
      <c r="V14" s="56">
        <f>VLOOKUP($F14,'Medical Migration'!$F$12:$R$75,COLUMN()-COLUMN($U14)+9,0)</f>
        <v>563</v>
      </c>
      <c r="W14" s="56">
        <f>VLOOKUP($F14,'Medical Migration'!$F$12:$R$75,COLUMN()-COLUMN($U14)+9,0)</f>
        <v>418</v>
      </c>
      <c r="X14" s="56">
        <f>VLOOKUP($F14,'Medical Migration'!$F$12:$R$75,COLUMN()-COLUMN($U14)+9,0)</f>
        <v>1072</v>
      </c>
      <c r="Y14" s="56">
        <f t="shared" si="0"/>
        <v>3127.5</v>
      </c>
      <c r="AA14" s="57">
        <f t="shared" si="1"/>
        <v>64110348.599999994</v>
      </c>
      <c r="AB14" s="57"/>
      <c r="AC14" s="3"/>
    </row>
    <row r="15" spans="1:29" x14ac:dyDescent="0.2">
      <c r="A15" s="3"/>
      <c r="F15" s="52">
        <f>'Input - Relative Values'!M15</f>
        <v>15510</v>
      </c>
      <c r="G15" s="53" t="str">
        <f>'Input - Relative Values'!L15</f>
        <v>SI</v>
      </c>
      <c r="H15" s="18" t="str">
        <f>INDEX('Input - Relative Values'!$K$12:$K$54,MATCH($F15,'Input - Relative Values'!$M$12:$M$54,0),1)</f>
        <v>Core HDHP</v>
      </c>
      <c r="I15" s="54">
        <f>VLOOKUP($F15,'Input - Relative Values'!$M$12:$N$54,2,0)</f>
        <v>0.87932350748944987</v>
      </c>
      <c r="K15" s="110"/>
      <c r="L15" s="110"/>
      <c r="M15" s="110"/>
      <c r="N15" s="110"/>
      <c r="O15" s="6"/>
      <c r="P15" s="110">
        <v>727.26</v>
      </c>
      <c r="Q15" s="110">
        <v>1636.34</v>
      </c>
      <c r="R15" s="110">
        <v>1272.71</v>
      </c>
      <c r="S15" s="110">
        <v>2181.79</v>
      </c>
      <c r="U15" s="56">
        <f>VLOOKUP($F15,'Medical Migration'!$F$12:$R$75,COLUMN()-COLUMN($U15)+9,0)</f>
        <v>88.5</v>
      </c>
      <c r="V15" s="56">
        <f>VLOOKUP($F15,'Medical Migration'!$F$12:$R$75,COLUMN()-COLUMN($U15)+9,0)</f>
        <v>34.5</v>
      </c>
      <c r="W15" s="56">
        <f>VLOOKUP($F15,'Medical Migration'!$F$12:$R$75,COLUMN()-COLUMN($U15)+9,0)</f>
        <v>16.5</v>
      </c>
      <c r="X15" s="56">
        <f>VLOOKUP($F15,'Medical Migration'!$F$12:$R$75,COLUMN()-COLUMN($U15)+9,0)</f>
        <v>54.5</v>
      </c>
      <c r="Y15" s="56">
        <f t="shared" si="0"/>
        <v>194</v>
      </c>
      <c r="AA15" s="57">
        <f t="shared" si="1"/>
        <v>3128682.1199999996</v>
      </c>
      <c r="AB15" s="57"/>
      <c r="AC15" s="3"/>
    </row>
    <row r="16" spans="1:29" x14ac:dyDescent="0.2">
      <c r="A16" s="3"/>
      <c r="F16" s="52">
        <f>'Input - Relative Values'!M16</f>
        <v>14360</v>
      </c>
      <c r="G16" s="53" t="str">
        <f>'Input - Relative Values'!L16</f>
        <v>SI</v>
      </c>
      <c r="H16" s="18" t="str">
        <f>INDEX('Input - Relative Values'!$K$12:$K$54,MATCH($F16,'Input - Relative Values'!$M$12:$M$54,0),1)</f>
        <v>Traditional Medical PPO</v>
      </c>
      <c r="I16" s="54">
        <f>VLOOKUP($F16,'Input - Relative Values'!$M$12:$N$54,2,0)</f>
        <v>1.0599681780024377</v>
      </c>
      <c r="K16" s="110"/>
      <c r="L16" s="110"/>
      <c r="M16" s="110"/>
      <c r="N16" s="110"/>
      <c r="O16" s="6"/>
      <c r="P16" s="110">
        <v>876.67</v>
      </c>
      <c r="Q16" s="110">
        <v>1972.5</v>
      </c>
      <c r="R16" s="110">
        <v>1534.17</v>
      </c>
      <c r="S16" s="110">
        <v>2630.01</v>
      </c>
      <c r="U16" s="56">
        <f>VLOOKUP($F16,'Medical Migration'!$F$12:$R$75,COLUMN()-COLUMN($U16)+9,0)</f>
        <v>2540.5</v>
      </c>
      <c r="V16" s="56">
        <f>VLOOKUP($F16,'Medical Migration'!$F$12:$R$75,COLUMN()-COLUMN($U16)+9,0)</f>
        <v>1208</v>
      </c>
      <c r="W16" s="56">
        <f>VLOOKUP($F16,'Medical Migration'!$F$12:$R$75,COLUMN()-COLUMN($U16)+9,0)</f>
        <v>449.5</v>
      </c>
      <c r="X16" s="56">
        <f>VLOOKUP($F16,'Medical Migration'!$F$12:$R$75,COLUMN()-COLUMN($U16)+9,0)</f>
        <v>1014</v>
      </c>
      <c r="Y16" s="56">
        <f t="shared" si="0"/>
        <v>5212</v>
      </c>
      <c r="AA16" s="57">
        <f t="shared" si="1"/>
        <v>95596796.280000001</v>
      </c>
      <c r="AB16" s="57"/>
      <c r="AC16" s="3"/>
    </row>
    <row r="17" spans="1:29" x14ac:dyDescent="0.2">
      <c r="A17" s="3"/>
      <c r="F17" s="52">
        <f>'Input - Relative Values'!M17</f>
        <v>3590</v>
      </c>
      <c r="G17" s="53" t="str">
        <f>'Input - Relative Values'!L17</f>
        <v>SI</v>
      </c>
      <c r="H17" s="18" t="str">
        <f>INDEX('Input - Relative Values'!$K$12:$K$54,MATCH($F17,'Input - Relative Values'!$M$12:$M$54,0),1)</f>
        <v>Aetna Intl Traditional PPO</v>
      </c>
      <c r="I17" s="54">
        <f>VLOOKUP($F17,'Input - Relative Values'!$M$12:$N$54,2,0)</f>
        <v>1.0599681780024377</v>
      </c>
      <c r="K17" s="110"/>
      <c r="L17" s="110"/>
      <c r="M17" s="110"/>
      <c r="N17" s="110"/>
      <c r="O17" s="6"/>
      <c r="P17" s="110">
        <v>876.67</v>
      </c>
      <c r="Q17" s="110">
        <v>1972.5</v>
      </c>
      <c r="R17" s="110">
        <v>1534.17</v>
      </c>
      <c r="S17" s="110">
        <v>2630.01</v>
      </c>
      <c r="U17" s="56">
        <f>VLOOKUP($F17,'Medical Migration'!$F$12:$R$75,COLUMN()-COLUMN($U17)+9,0)</f>
        <v>311</v>
      </c>
      <c r="V17" s="56">
        <f>VLOOKUP($F17,'Medical Migration'!$F$12:$R$75,COLUMN()-COLUMN($U17)+9,0)</f>
        <v>54</v>
      </c>
      <c r="W17" s="56">
        <f>VLOOKUP($F17,'Medical Migration'!$F$12:$R$75,COLUMN()-COLUMN($U17)+9,0)</f>
        <v>35</v>
      </c>
      <c r="X17" s="56">
        <f>VLOOKUP($F17,'Medical Migration'!$F$12:$R$75,COLUMN()-COLUMN($U17)+9,0)</f>
        <v>37</v>
      </c>
      <c r="Y17" s="56">
        <f t="shared" si="0"/>
        <v>437</v>
      </c>
      <c r="AA17" s="57">
        <f t="shared" si="1"/>
        <v>6361988.2800000012</v>
      </c>
      <c r="AB17" s="57"/>
      <c r="AC17" s="3"/>
    </row>
    <row r="18" spans="1:29" x14ac:dyDescent="0.2">
      <c r="A18" s="3"/>
      <c r="F18" s="52">
        <f>'Input - Relative Values'!M18</f>
        <v>16030</v>
      </c>
      <c r="G18" s="53" t="str">
        <f>'Input - Relative Values'!L18</f>
        <v>SI</v>
      </c>
      <c r="H18" s="18" t="str">
        <f>INDEX('Input - Relative Values'!$K$12:$K$54,MATCH($F18,'Input - Relative Values'!$M$12:$M$54,0),1)</f>
        <v>United Silver Plus EPO</v>
      </c>
      <c r="I18" s="54">
        <f>VLOOKUP($F18,'Input - Relative Values'!$M$12:$N$54,2,0)</f>
        <v>0.94513064683979597</v>
      </c>
      <c r="K18" s="110"/>
      <c r="L18" s="110"/>
      <c r="M18" s="110"/>
      <c r="N18" s="110"/>
      <c r="O18" s="6"/>
      <c r="P18" s="110">
        <v>781.69</v>
      </c>
      <c r="Q18" s="110">
        <v>1758.8</v>
      </c>
      <c r="R18" s="110">
        <v>1367.96</v>
      </c>
      <c r="S18" s="110">
        <v>2345.0700000000002</v>
      </c>
      <c r="U18" s="56">
        <f>VLOOKUP($F18,'Medical Migration'!$F$12:$R$75,COLUMN()-COLUMN($U18)+9,0)</f>
        <v>7386.5</v>
      </c>
      <c r="V18" s="56">
        <f>VLOOKUP($F18,'Medical Migration'!$F$12:$R$75,COLUMN()-COLUMN($U18)+9,0)</f>
        <v>3122.2000000000003</v>
      </c>
      <c r="W18" s="56">
        <f>VLOOKUP($F18,'Medical Migration'!$F$12:$R$75,COLUMN()-COLUMN($U18)+9,0)</f>
        <v>2261.7999999999997</v>
      </c>
      <c r="X18" s="56">
        <f>VLOOKUP($F18,'Medical Migration'!$F$12:$R$75,COLUMN()-COLUMN($U18)+9,0)</f>
        <v>4664.6000000000004</v>
      </c>
      <c r="Y18" s="56">
        <f t="shared" si="0"/>
        <v>17435.099999999999</v>
      </c>
      <c r="AA18" s="57">
        <f t="shared" si="1"/>
        <v>303577727.94000006</v>
      </c>
      <c r="AB18" s="57"/>
      <c r="AC18" s="3"/>
    </row>
    <row r="19" spans="1:29" x14ac:dyDescent="0.2">
      <c r="A19" s="3"/>
      <c r="F19" s="52">
        <f>'Input - Relative Values'!M19</f>
        <v>16040</v>
      </c>
      <c r="G19" s="53" t="str">
        <f>'Input - Relative Values'!L19</f>
        <v>SI</v>
      </c>
      <c r="H19" s="18" t="str">
        <f>INDEX('Input - Relative Values'!$K$12:$K$54,MATCH($F19,'Input - Relative Values'!$M$12:$M$54,0),1)</f>
        <v>United PPO</v>
      </c>
      <c r="I19" s="54">
        <f>VLOOKUP($F19,'Input - Relative Values'!$M$12:$N$54,2,0)</f>
        <v>0.88576409544803825</v>
      </c>
      <c r="K19" s="110"/>
      <c r="L19" s="110"/>
      <c r="M19" s="110"/>
      <c r="N19" s="110"/>
      <c r="O19" s="6"/>
      <c r="P19" s="110">
        <v>732.59</v>
      </c>
      <c r="Q19" s="110">
        <v>1648.33</v>
      </c>
      <c r="R19" s="110">
        <v>1282.03</v>
      </c>
      <c r="S19" s="110">
        <v>2197.77</v>
      </c>
      <c r="U19" s="56">
        <f>VLOOKUP($F19,'Medical Migration'!$F$12:$R$75,COLUMN()-COLUMN($U19)+9,0)</f>
        <v>8323.9000000000015</v>
      </c>
      <c r="V19" s="56">
        <f>VLOOKUP($F19,'Medical Migration'!$F$12:$R$75,COLUMN()-COLUMN($U19)+9,0)</f>
        <v>3328.2</v>
      </c>
      <c r="W19" s="56">
        <f>VLOOKUP($F19,'Medical Migration'!$F$12:$R$75,COLUMN()-COLUMN($U19)+9,0)</f>
        <v>1977.7999999999997</v>
      </c>
      <c r="X19" s="56">
        <f>VLOOKUP($F19,'Medical Migration'!$F$12:$R$75,COLUMN()-COLUMN($U19)+9,0)</f>
        <v>4903.8500000000004</v>
      </c>
      <c r="Y19" s="56">
        <f t="shared" si="0"/>
        <v>18533.75</v>
      </c>
      <c r="AA19" s="57">
        <f t="shared" si="1"/>
        <v>298765333.86600006</v>
      </c>
      <c r="AB19" s="57"/>
      <c r="AC19" s="3"/>
    </row>
    <row r="20" spans="1:29" x14ac:dyDescent="0.2">
      <c r="A20" s="3"/>
      <c r="F20" s="52">
        <f>'Input - Relative Values'!M20</f>
        <v>16020</v>
      </c>
      <c r="G20" s="53" t="str">
        <f>'Input - Relative Values'!L20</f>
        <v>SI</v>
      </c>
      <c r="H20" s="18" t="str">
        <f>INDEX('Input - Relative Values'!$K$12:$K$54,MATCH($F20,'Input - Relative Values'!$M$12:$M$54,0),1)</f>
        <v>United Savings PPO</v>
      </c>
      <c r="I20" s="54">
        <f>VLOOKUP($F20,'Input - Relative Values'!$M$12:$N$54,2,0)</f>
        <v>0.80533724458268785</v>
      </c>
      <c r="K20" s="110"/>
      <c r="L20" s="110"/>
      <c r="M20" s="110"/>
      <c r="N20" s="110"/>
      <c r="O20" s="6"/>
      <c r="P20" s="110">
        <v>666.07</v>
      </c>
      <c r="Q20" s="110">
        <v>1498.66</v>
      </c>
      <c r="R20" s="110">
        <v>1165.6199999999999</v>
      </c>
      <c r="S20" s="110">
        <v>1998.21</v>
      </c>
      <c r="U20" s="56">
        <f>VLOOKUP($F20,'Medical Migration'!$F$12:$R$75,COLUMN()-COLUMN($U20)+9,0)</f>
        <v>2663.1</v>
      </c>
      <c r="V20" s="56">
        <f>VLOOKUP($F20,'Medical Migration'!$F$12:$R$75,COLUMN()-COLUMN($U20)+9,0)</f>
        <v>1005.1</v>
      </c>
      <c r="W20" s="56">
        <f>VLOOKUP($F20,'Medical Migration'!$F$12:$R$75,COLUMN()-COLUMN($U20)+9,0)</f>
        <v>675.4</v>
      </c>
      <c r="X20" s="56">
        <f>VLOOKUP($F20,'Medical Migration'!$F$12:$R$75,COLUMN()-COLUMN($U20)+9,0)</f>
        <v>1643.55</v>
      </c>
      <c r="Y20" s="56">
        <f t="shared" si="0"/>
        <v>5987.15</v>
      </c>
      <c r="AA20" s="57">
        <f t="shared" si="1"/>
        <v>88218383.717999995</v>
      </c>
      <c r="AB20" s="57"/>
      <c r="AC20" s="3"/>
    </row>
    <row r="21" spans="1:29" x14ac:dyDescent="0.2">
      <c r="A21" s="3"/>
      <c r="F21" s="52">
        <f>'Input - Relative Values'!M21</f>
        <v>16050</v>
      </c>
      <c r="G21" s="53" t="str">
        <f>'Input - Relative Values'!L21</f>
        <v>SI</v>
      </c>
      <c r="H21" s="18" t="str">
        <f>INDEX('Input - Relative Values'!$K$12:$K$54,MATCH($F21,'Input - Relative Values'!$M$12:$M$54,0),1)</f>
        <v>Centivo Platinum Plus EPO</v>
      </c>
      <c r="I21" s="54">
        <f>VLOOKUP($F21,'Input - Relative Values'!$M$12:$N$54,2,0)</f>
        <v>0.94545821820734155</v>
      </c>
      <c r="K21" s="110"/>
      <c r="L21" s="110"/>
      <c r="M21" s="110"/>
      <c r="N21" s="110"/>
      <c r="O21" s="6"/>
      <c r="P21" s="110">
        <v>781.96</v>
      </c>
      <c r="Q21" s="110">
        <v>1759.41</v>
      </c>
      <c r="R21" s="110">
        <v>1368.43</v>
      </c>
      <c r="S21" s="110">
        <v>2345.88</v>
      </c>
      <c r="U21" s="56">
        <v>0</v>
      </c>
      <c r="V21" s="56">
        <v>0</v>
      </c>
      <c r="W21" s="56">
        <v>0</v>
      </c>
      <c r="X21" s="56">
        <v>0</v>
      </c>
      <c r="Y21" s="56">
        <f t="shared" si="0"/>
        <v>0</v>
      </c>
      <c r="AA21" s="57">
        <f t="shared" si="1"/>
        <v>0</v>
      </c>
      <c r="AB21" s="57"/>
      <c r="AC21" s="3"/>
    </row>
    <row r="22" spans="1:29" x14ac:dyDescent="0.2">
      <c r="A22" s="3"/>
      <c r="F22" s="52">
        <f>'Input - Relative Values'!M22</f>
        <v>3580</v>
      </c>
      <c r="G22" s="53" t="str">
        <f>'Input - Relative Values'!L22</f>
        <v>SI</v>
      </c>
      <c r="H22" s="18" t="str">
        <f>INDEX('Input - Relative Values'!$K$12:$K$54,MATCH($F22,'Input - Relative Values'!$M$12:$M$54,0),1)</f>
        <v>Bronze EPO</v>
      </c>
      <c r="I22" s="54">
        <f>VLOOKUP($F22,'Input - Relative Values'!$M$12:$N$54,2,0)</f>
        <v>0.72536651480424186</v>
      </c>
      <c r="K22" s="110"/>
      <c r="L22" s="110"/>
      <c r="M22" s="110"/>
      <c r="N22" s="110"/>
      <c r="O22" s="6"/>
      <c r="P22" s="110">
        <v>599.92999999999995</v>
      </c>
      <c r="Q22" s="110">
        <v>1349.84</v>
      </c>
      <c r="R22" s="110">
        <v>1049.8800000000001</v>
      </c>
      <c r="S22" s="110">
        <v>1799.79</v>
      </c>
      <c r="U22" s="56">
        <f>VLOOKUP($F22,'Medical Migration'!$F$12:$R$75,COLUMN()-COLUMN($U22)+9,0)</f>
        <v>1582</v>
      </c>
      <c r="V22" s="56">
        <f>VLOOKUP($F22,'Medical Migration'!$F$12:$R$75,COLUMN()-COLUMN($U22)+9,0)</f>
        <v>295</v>
      </c>
      <c r="W22" s="56">
        <f>VLOOKUP($F22,'Medical Migration'!$F$12:$R$75,COLUMN()-COLUMN($U22)+9,0)</f>
        <v>273</v>
      </c>
      <c r="X22" s="56">
        <f>VLOOKUP($F22,'Medical Migration'!$F$12:$R$75,COLUMN()-COLUMN($U22)+9,0)</f>
        <v>450</v>
      </c>
      <c r="Y22" s="56">
        <f t="shared" si="0"/>
        <v>2600</v>
      </c>
      <c r="AA22" s="57">
        <f t="shared" si="1"/>
        <v>29325777.599999998</v>
      </c>
      <c r="AB22" s="57"/>
      <c r="AC22" s="3"/>
    </row>
    <row r="23" spans="1:29" x14ac:dyDescent="0.2">
      <c r="A23" s="3"/>
      <c r="F23" s="52">
        <f>'Input - Relative Values'!M23</f>
        <v>13210</v>
      </c>
      <c r="G23" s="53" t="str">
        <f>'Input - Relative Values'!L23</f>
        <v>SI</v>
      </c>
      <c r="H23" s="18" t="str">
        <f>INDEX('Input - Relative Values'!$K$12:$K$54,MATCH($F23,'Input - Relative Values'!$M$12:$M$54,0),1)</f>
        <v>Anthem CO HMO</v>
      </c>
      <c r="I23" s="54">
        <f>VLOOKUP($F23,'Input - Relative Values'!$M$12:$N$54,2,0)</f>
        <v>1.0390450169631955</v>
      </c>
      <c r="K23" s="110"/>
      <c r="L23" s="110"/>
      <c r="M23" s="110"/>
      <c r="N23" s="110"/>
      <c r="O23" s="6"/>
      <c r="P23" s="110">
        <v>859.36</v>
      </c>
      <c r="Q23" s="110">
        <v>1933.57</v>
      </c>
      <c r="R23" s="110">
        <v>1503.89</v>
      </c>
      <c r="S23" s="110">
        <v>2578.09</v>
      </c>
      <c r="U23" s="56">
        <f>VLOOKUP($F23,'Medical Migration'!$F$12:$R$75,COLUMN()-COLUMN($U23)+9,0)</f>
        <v>388</v>
      </c>
      <c r="V23" s="56">
        <f>VLOOKUP($F23,'Medical Migration'!$F$12:$R$75,COLUMN()-COLUMN($U23)+9,0)</f>
        <v>268</v>
      </c>
      <c r="W23" s="56">
        <f>VLOOKUP($F23,'Medical Migration'!$F$12:$R$75,COLUMN()-COLUMN($U23)+9,0)</f>
        <v>123</v>
      </c>
      <c r="X23" s="56">
        <f>VLOOKUP($F23,'Medical Migration'!$F$12:$R$75,COLUMN()-COLUMN($U23)+9,0)</f>
        <v>398</v>
      </c>
      <c r="Y23" s="56">
        <f t="shared" si="0"/>
        <v>1177</v>
      </c>
      <c r="AA23" s="57">
        <f t="shared" si="1"/>
        <v>24752240.759999998</v>
      </c>
      <c r="AB23" s="57"/>
      <c r="AC23" s="3"/>
    </row>
    <row r="24" spans="1:29" x14ac:dyDescent="0.2">
      <c r="A24" s="3"/>
      <c r="F24" s="52">
        <f>'Input - Relative Values'!M24</f>
        <v>13200</v>
      </c>
      <c r="G24" s="53" t="str">
        <f>'Input - Relative Values'!L24</f>
        <v>SI</v>
      </c>
      <c r="H24" s="18" t="str">
        <f>INDEX('Input - Relative Values'!$K$12:$K$54,MATCH($F24,'Input - Relative Values'!$M$12:$M$54,0),1)</f>
        <v>BCBS IL HMO</v>
      </c>
      <c r="I24" s="54">
        <f>VLOOKUP($F24,'Input - Relative Values'!$M$12:$N$54,2,0)</f>
        <v>0.93407253159471648</v>
      </c>
      <c r="K24" s="110"/>
      <c r="L24" s="110"/>
      <c r="M24" s="110"/>
      <c r="N24" s="110"/>
      <c r="O24" s="6"/>
      <c r="P24" s="110">
        <v>772.54</v>
      </c>
      <c r="Q24" s="110">
        <v>1738.22</v>
      </c>
      <c r="R24" s="110">
        <v>1351.95</v>
      </c>
      <c r="S24" s="110">
        <v>2317.63</v>
      </c>
      <c r="U24" s="56">
        <f>VLOOKUP($F24,'Medical Migration'!$F$12:$R$75,COLUMN()-COLUMN($U24)+9,0)</f>
        <v>854</v>
      </c>
      <c r="V24" s="56">
        <f>VLOOKUP($F24,'Medical Migration'!$F$12:$R$75,COLUMN()-COLUMN($U24)+9,0)</f>
        <v>422</v>
      </c>
      <c r="W24" s="56">
        <f>VLOOKUP($F24,'Medical Migration'!$F$12:$R$75,COLUMN()-COLUMN($U24)+9,0)</f>
        <v>325</v>
      </c>
      <c r="X24" s="56">
        <f>VLOOKUP($F24,'Medical Migration'!$F$12:$R$75,COLUMN()-COLUMN($U24)+9,0)</f>
        <v>556</v>
      </c>
      <c r="Y24" s="56">
        <f t="shared" si="0"/>
        <v>2157</v>
      </c>
      <c r="AA24" s="57">
        <f t="shared" si="1"/>
        <v>37455168.359999999</v>
      </c>
      <c r="AB24" s="57"/>
      <c r="AC24" s="3"/>
    </row>
    <row r="25" spans="1:29" x14ac:dyDescent="0.2">
      <c r="A25" s="3"/>
      <c r="F25" s="52">
        <f>'Input - Relative Values'!M25</f>
        <v>16060</v>
      </c>
      <c r="G25" s="53" t="str">
        <f>'Input - Relative Values'!L25</f>
        <v>SI</v>
      </c>
      <c r="H25" s="18" t="str">
        <f>INDEX('Input - Relative Values'!$K$12:$K$54,MATCH($F25,'Input - Relative Values'!$M$12:$M$54,0),1)</f>
        <v>BCBS TX HMO</v>
      </c>
      <c r="I25" s="54">
        <f>VLOOKUP($F25,'Input - Relative Values'!$M$12:$N$54,2,0)</f>
        <v>0.98391755038206952</v>
      </c>
      <c r="K25" s="110"/>
      <c r="L25" s="110"/>
      <c r="M25" s="110"/>
      <c r="N25" s="110"/>
      <c r="O25" s="6"/>
      <c r="P25" s="110">
        <v>813.77</v>
      </c>
      <c r="Q25" s="110">
        <v>1830.98</v>
      </c>
      <c r="R25" s="110">
        <v>1424.1</v>
      </c>
      <c r="S25" s="110">
        <v>2441.31</v>
      </c>
      <c r="U25" s="56">
        <v>0</v>
      </c>
      <c r="V25" s="56">
        <v>0</v>
      </c>
      <c r="W25" s="56">
        <v>0</v>
      </c>
      <c r="X25" s="56">
        <v>0</v>
      </c>
      <c r="Y25" s="56">
        <f t="shared" si="0"/>
        <v>0</v>
      </c>
      <c r="AA25" s="57">
        <f t="shared" si="1"/>
        <v>0</v>
      </c>
      <c r="AB25" s="57"/>
      <c r="AC25" s="3"/>
    </row>
    <row r="26" spans="1:29" x14ac:dyDescent="0.2">
      <c r="A26" s="3"/>
      <c r="F26" s="52">
        <f>'Input - Relative Values'!M26</f>
        <v>3621</v>
      </c>
      <c r="G26" s="53" t="str">
        <f>'Input - Relative Values'!L26</f>
        <v>SI</v>
      </c>
      <c r="H26" s="18" t="str">
        <f>INDEX('Input - Relative Values'!$K$12:$K$54,MATCH($F26,'Input - Relative Values'!$M$12:$M$54,0),1)</f>
        <v>NetCare Guam HMO</v>
      </c>
      <c r="I26" s="54">
        <f>VLOOKUP($F26,'Input - Relative Values'!$M$12:$N$54,2,0)</f>
        <v>1.1542260425649593</v>
      </c>
      <c r="K26" s="110"/>
      <c r="L26" s="110"/>
      <c r="M26" s="110"/>
      <c r="N26" s="110"/>
      <c r="O26" s="6"/>
      <c r="P26" s="110">
        <v>942.84</v>
      </c>
      <c r="Q26" s="110">
        <v>2121.39</v>
      </c>
      <c r="R26" s="110">
        <v>1649.97</v>
      </c>
      <c r="S26" s="110">
        <v>2828.52</v>
      </c>
      <c r="U26" s="56">
        <f>VLOOKUP($F26,'Medical Migration'!$F$12:$R$75,COLUMN()-COLUMN($U26)+9,0)</f>
        <v>14</v>
      </c>
      <c r="V26" s="56">
        <f>VLOOKUP($F26,'Medical Migration'!$F$12:$R$75,COLUMN()-COLUMN($U26)+9,0)</f>
        <v>8</v>
      </c>
      <c r="W26" s="56">
        <f>VLOOKUP($F26,'Medical Migration'!$F$12:$R$75,COLUMN()-COLUMN($U26)+9,0)</f>
        <v>14</v>
      </c>
      <c r="X26" s="56">
        <f>VLOOKUP($F26,'Medical Migration'!$F$12:$R$75,COLUMN()-COLUMN($U26)+9,0)</f>
        <v>20</v>
      </c>
      <c r="Y26" s="56">
        <f t="shared" si="0"/>
        <v>56</v>
      </c>
      <c r="AA26" s="57">
        <f t="shared" si="1"/>
        <v>1318090.32</v>
      </c>
      <c r="AB26" s="57"/>
      <c r="AC26" s="3"/>
    </row>
    <row r="27" spans="1:29" x14ac:dyDescent="0.2">
      <c r="A27" s="3"/>
      <c r="F27" s="52">
        <f>'Input - Relative Values'!M27</f>
        <v>3541</v>
      </c>
      <c r="G27" s="53" t="str">
        <f>'Input - Relative Values'!L27</f>
        <v>SI</v>
      </c>
      <c r="H27" s="18" t="str">
        <f>INDEX('Input - Relative Values'!$K$12:$K$54,MATCH($F27,'Input - Relative Values'!$M$12:$M$54,0),1)</f>
        <v>NetCare Saipan HMO</v>
      </c>
      <c r="I27" s="54">
        <f>VLOOKUP($F27,'Input - Relative Values'!$M$12:$N$54,2,0)</f>
        <v>1.1542260425649593</v>
      </c>
      <c r="K27" s="110"/>
      <c r="L27" s="110"/>
      <c r="M27" s="110"/>
      <c r="N27" s="110"/>
      <c r="O27" s="6"/>
      <c r="P27" s="110">
        <v>942.84</v>
      </c>
      <c r="Q27" s="110">
        <v>2121.39</v>
      </c>
      <c r="R27" s="110">
        <v>1649.97</v>
      </c>
      <c r="S27" s="110">
        <v>2828.52</v>
      </c>
      <c r="U27" s="56">
        <f>VLOOKUP($F27,'Medical Migration'!$F$12:$R$75,COLUMN()-COLUMN($U27)+9,0)</f>
        <v>0</v>
      </c>
      <c r="V27" s="56">
        <f>VLOOKUP($F27,'Medical Migration'!$F$12:$R$75,COLUMN()-COLUMN($U27)+9,0)</f>
        <v>0</v>
      </c>
      <c r="W27" s="56">
        <f>VLOOKUP($F27,'Medical Migration'!$F$12:$R$75,COLUMN()-COLUMN($U27)+9,0)</f>
        <v>0</v>
      </c>
      <c r="X27" s="56">
        <f>VLOOKUP($F27,'Medical Migration'!$F$12:$R$75,COLUMN()-COLUMN($U27)+9,0)</f>
        <v>1</v>
      </c>
      <c r="Y27" s="56">
        <f t="shared" si="0"/>
        <v>1</v>
      </c>
      <c r="AA27" s="57">
        <f t="shared" si="1"/>
        <v>33942.239999999998</v>
      </c>
      <c r="AB27" s="57"/>
      <c r="AC27" s="3"/>
    </row>
    <row r="28" spans="1:29" x14ac:dyDescent="0.2">
      <c r="A28" s="3"/>
      <c r="F28" s="52">
        <f>'Input - Relative Values'!M28</f>
        <v>3611</v>
      </c>
      <c r="G28" s="53" t="str">
        <f>'Input - Relative Values'!L28</f>
        <v>SI</v>
      </c>
      <c r="H28" s="18" t="str">
        <f>INDEX('Input - Relative Values'!$K$12:$K$54,MATCH($F28,'Input - Relative Values'!$M$12:$M$54,0),1)</f>
        <v>NetCare Guam PPO</v>
      </c>
      <c r="I28" s="54">
        <f>VLOOKUP($F28,'Input - Relative Values'!$M$12:$N$54,2,0)</f>
        <v>0.99166186029508852</v>
      </c>
      <c r="K28" s="110"/>
      <c r="L28" s="110"/>
      <c r="M28" s="110"/>
      <c r="N28" s="110"/>
      <c r="O28" s="6"/>
      <c r="P28" s="110">
        <v>810.05</v>
      </c>
      <c r="Q28" s="110">
        <v>1822.61</v>
      </c>
      <c r="R28" s="110">
        <v>1417.58</v>
      </c>
      <c r="S28" s="110">
        <v>2430.14</v>
      </c>
      <c r="U28" s="56">
        <f>VLOOKUP($F28,'Medical Migration'!$F$12:$R$75,COLUMN()-COLUMN($U28)+9,0)</f>
        <v>64</v>
      </c>
      <c r="V28" s="56">
        <f>VLOOKUP($F28,'Medical Migration'!$F$12:$R$75,COLUMN()-COLUMN($U28)+9,0)</f>
        <v>28</v>
      </c>
      <c r="W28" s="56">
        <f>VLOOKUP($F28,'Medical Migration'!$F$12:$R$75,COLUMN()-COLUMN($U28)+9,0)</f>
        <v>26</v>
      </c>
      <c r="X28" s="56">
        <f>VLOOKUP($F28,'Medical Migration'!$F$12:$R$75,COLUMN()-COLUMN($U28)+9,0)</f>
        <v>119</v>
      </c>
      <c r="Y28" s="56">
        <f t="shared" si="0"/>
        <v>237</v>
      </c>
      <c r="AA28" s="57">
        <f t="shared" si="1"/>
        <v>5147040.2399999993</v>
      </c>
      <c r="AB28" s="57"/>
      <c r="AC28" s="3"/>
    </row>
    <row r="29" spans="1:29" x14ac:dyDescent="0.2">
      <c r="A29" s="3"/>
      <c r="F29" s="52">
        <f>'Input - Relative Values'!M29</f>
        <v>3651</v>
      </c>
      <c r="G29" s="53" t="str">
        <f>'Input - Relative Values'!L29</f>
        <v>SI</v>
      </c>
      <c r="H29" s="18" t="str">
        <f>INDEX('Input - Relative Values'!$K$12:$K$54,MATCH($F29,'Input - Relative Values'!$M$12:$M$54,0),1)</f>
        <v>NetCare Islands/Saipan PPO</v>
      </c>
      <c r="I29" s="54">
        <f>VLOOKUP($F29,'Input - Relative Values'!$M$12:$N$54,2,0)</f>
        <v>0.99166186029508852</v>
      </c>
      <c r="K29" s="110"/>
      <c r="L29" s="110"/>
      <c r="M29" s="110"/>
      <c r="N29" s="110"/>
      <c r="O29" s="6"/>
      <c r="P29" s="110">
        <v>810.05</v>
      </c>
      <c r="Q29" s="110">
        <v>1822.61</v>
      </c>
      <c r="R29" s="110">
        <v>1417.58</v>
      </c>
      <c r="S29" s="110">
        <v>2430.14</v>
      </c>
      <c r="U29" s="56">
        <f>VLOOKUP($F29,'Medical Migration'!$F$12:$R$75,COLUMN()-COLUMN($U29)+9,0)</f>
        <v>13</v>
      </c>
      <c r="V29" s="56">
        <f>VLOOKUP($F29,'Medical Migration'!$F$12:$R$75,COLUMN()-COLUMN($U29)+9,0)</f>
        <v>7</v>
      </c>
      <c r="W29" s="56">
        <f>VLOOKUP($F29,'Medical Migration'!$F$12:$R$75,COLUMN()-COLUMN($U29)+9,0)</f>
        <v>18</v>
      </c>
      <c r="X29" s="56">
        <f>VLOOKUP($F29,'Medical Migration'!$F$12:$R$75,COLUMN()-COLUMN($U29)+9,0)</f>
        <v>61</v>
      </c>
      <c r="Y29" s="56">
        <f t="shared" si="0"/>
        <v>99</v>
      </c>
      <c r="AA29" s="57">
        <f t="shared" si="1"/>
        <v>2364526.7999999998</v>
      </c>
      <c r="AB29" s="57"/>
      <c r="AC29" s="3"/>
    </row>
    <row r="30" spans="1:29" x14ac:dyDescent="0.2">
      <c r="A30" s="3"/>
      <c r="F30" s="52">
        <f>'Input - Relative Values'!M30</f>
        <v>3550</v>
      </c>
      <c r="G30" s="53" t="str">
        <f>'Input - Relative Values'!L30</f>
        <v>SI</v>
      </c>
      <c r="H30" s="18" t="str">
        <f>INDEX('Input - Relative Values'!$K$12:$K$54,MATCH($F30,'Input - Relative Values'!$M$12:$M$54,0),1)</f>
        <v>NetCare Guam Health Plan Plus</v>
      </c>
      <c r="I30" s="54">
        <f>VLOOKUP($F30,'Input - Relative Values'!$M$12:$N$54,2,0)</f>
        <v>1.0392690576397283</v>
      </c>
      <c r="K30" s="110"/>
      <c r="L30" s="110"/>
      <c r="M30" s="110"/>
      <c r="N30" s="110"/>
      <c r="O30" s="6"/>
      <c r="P30" s="110">
        <v>444.06</v>
      </c>
      <c r="Q30" s="110">
        <v>976.93</v>
      </c>
      <c r="R30" s="110">
        <v>799.3</v>
      </c>
      <c r="S30" s="110">
        <v>1332.17</v>
      </c>
      <c r="U30" s="56">
        <f>VLOOKUP($F30,'Medical Migration'!$F$12:$R$75,COLUMN()-COLUMN($U30)+9,0)</f>
        <v>64</v>
      </c>
      <c r="V30" s="56">
        <f>VLOOKUP($F30,'Medical Migration'!$F$12:$R$75,COLUMN()-COLUMN($U30)+9,0)</f>
        <v>59</v>
      </c>
      <c r="W30" s="56">
        <f>VLOOKUP($F30,'Medical Migration'!$F$12:$R$75,COLUMN()-COLUMN($U30)+9,0)</f>
        <v>50</v>
      </c>
      <c r="X30" s="56">
        <f>VLOOKUP($F30,'Medical Migration'!$F$12:$R$75,COLUMN()-COLUMN($U30)+9,0)</f>
        <v>153</v>
      </c>
      <c r="Y30" s="56">
        <f t="shared" si="0"/>
        <v>326</v>
      </c>
      <c r="AA30" s="57">
        <f t="shared" si="1"/>
        <v>3958148.6399999997</v>
      </c>
      <c r="AB30" s="57"/>
      <c r="AC30" s="3"/>
    </row>
    <row r="31" spans="1:29" x14ac:dyDescent="0.2">
      <c r="A31" s="3"/>
      <c r="F31" s="52">
        <f>'Input - Relative Values'!M32</f>
        <v>3551</v>
      </c>
      <c r="G31" s="53" t="str">
        <f>'Input - Relative Values'!L32</f>
        <v>SI</v>
      </c>
      <c r="H31" s="18" t="str">
        <f>INDEX('Input - Relative Values'!$K$12:$K$54,MATCH($F31,'Input - Relative Values'!$M$12:$M$54,0),1)</f>
        <v>Aetna International Indemnity</v>
      </c>
      <c r="I31" s="54">
        <f>VLOOKUP($F31,'Input - Relative Values'!$M$12:$N$54,2,0)</f>
        <v>1.3699956258103243</v>
      </c>
      <c r="K31" s="110"/>
      <c r="L31" s="110"/>
      <c r="M31" s="110"/>
      <c r="N31" s="110"/>
      <c r="O31" s="6"/>
      <c r="P31" s="110">
        <v>1133.08</v>
      </c>
      <c r="Q31" s="110">
        <v>2549.44</v>
      </c>
      <c r="R31" s="110">
        <v>1982.9</v>
      </c>
      <c r="S31" s="110">
        <v>3399.25</v>
      </c>
      <c r="U31" s="56">
        <f>VLOOKUP($F31,'Medical Migration'!$F$12:$R$75,COLUMN()-COLUMN($U31)+9,0)</f>
        <v>3</v>
      </c>
      <c r="V31" s="56">
        <f>VLOOKUP($F31,'Medical Migration'!$F$12:$R$75,COLUMN()-COLUMN($U31)+9,0)</f>
        <v>1</v>
      </c>
      <c r="W31" s="56">
        <f>VLOOKUP($F31,'Medical Migration'!$F$12:$R$75,COLUMN()-COLUMN($U31)+9,0)</f>
        <v>0</v>
      </c>
      <c r="X31" s="56">
        <f>VLOOKUP($F31,'Medical Migration'!$F$12:$R$75,COLUMN()-COLUMN($U31)+9,0)</f>
        <v>4</v>
      </c>
      <c r="Y31" s="56">
        <f t="shared" si="0"/>
        <v>8</v>
      </c>
      <c r="AA31" s="57">
        <f t="shared" si="1"/>
        <v>234548.16</v>
      </c>
      <c r="AB31" s="57"/>
      <c r="AC31" s="3"/>
    </row>
    <row r="32" spans="1:29" x14ac:dyDescent="0.2">
      <c r="A32" s="3"/>
      <c r="F32" s="52">
        <f>'Input - Relative Values'!M33</f>
        <v>15820</v>
      </c>
      <c r="G32" s="53" t="str">
        <f>'Input - Relative Values'!L33</f>
        <v>SI</v>
      </c>
      <c r="H32" s="18" t="str">
        <f>INDEX('Input - Relative Values'!$K$12:$K$54,MATCH($F32,'Input - Relative Values'!$M$12:$M$54,0),1)</f>
        <v>Aetna International Expats</v>
      </c>
      <c r="I32" s="54">
        <f>VLOOKUP($F32,'Input - Relative Values'!$M$12:$N$54,2,0)</f>
        <v>1.3699956258103243</v>
      </c>
      <c r="K32" s="110"/>
      <c r="L32" s="110"/>
      <c r="M32" s="110"/>
      <c r="N32" s="110"/>
      <c r="O32" s="6"/>
      <c r="P32" s="110">
        <v>1133.08</v>
      </c>
      <c r="Q32" s="110">
        <v>2549.44</v>
      </c>
      <c r="R32" s="110">
        <v>1982.9</v>
      </c>
      <c r="S32" s="110">
        <v>3399.25</v>
      </c>
      <c r="U32" s="56">
        <f>VLOOKUP($F32,'Medical Migration'!$F$12:$R$75,COLUMN()-COLUMN($U32)+9,0)</f>
        <v>0</v>
      </c>
      <c r="V32" s="56">
        <f>VLOOKUP($F32,'Medical Migration'!$F$12:$R$75,COLUMN()-COLUMN($U32)+9,0)</f>
        <v>1</v>
      </c>
      <c r="W32" s="56">
        <f>VLOOKUP($F32,'Medical Migration'!$F$12:$R$75,COLUMN()-COLUMN($U32)+9,0)</f>
        <v>0</v>
      </c>
      <c r="X32" s="56">
        <f>VLOOKUP($F32,'Medical Migration'!$F$12:$R$75,COLUMN()-COLUMN($U32)+9,0)</f>
        <v>3</v>
      </c>
      <c r="Y32" s="56">
        <f t="shared" si="0"/>
        <v>4</v>
      </c>
      <c r="AA32" s="57">
        <f t="shared" si="1"/>
        <v>152966.28</v>
      </c>
      <c r="AB32" s="57"/>
      <c r="AC32" s="3"/>
    </row>
    <row r="33" spans="1:29" x14ac:dyDescent="0.2">
      <c r="A33" s="3"/>
      <c r="F33" s="52">
        <f>'Input - Relative Values'!M34</f>
        <v>13060</v>
      </c>
      <c r="G33" s="53" t="str">
        <f>'Input - Relative Values'!L34</f>
        <v>FI</v>
      </c>
      <c r="H33" s="18" t="str">
        <f>INDEX('Input - Relative Values'!$K$12:$K$54,MATCH($F33,'Input - Relative Values'!$M$12:$M$54,0),1)</f>
        <v>Kaiser Atlanta HMO</v>
      </c>
      <c r="I33" s="54">
        <f>VLOOKUP($F33,'Input - Relative Values'!$M$12:$N$54,2,0)</f>
        <v>0.9063450566374992</v>
      </c>
      <c r="K33" s="110">
        <v>719.62</v>
      </c>
      <c r="L33" s="110">
        <v>1619.14</v>
      </c>
      <c r="M33" s="110">
        <v>1259.33</v>
      </c>
      <c r="N33" s="110">
        <v>2158.85</v>
      </c>
      <c r="O33" s="6"/>
      <c r="P33" s="110">
        <v>749.61</v>
      </c>
      <c r="Q33" s="110">
        <v>1686.63</v>
      </c>
      <c r="R33" s="110">
        <v>1311.82</v>
      </c>
      <c r="S33" s="110">
        <v>2248.83</v>
      </c>
      <c r="U33" s="56">
        <f>VLOOKUP($F33,'Medical Migration'!$F$12:$R$75,COLUMN()-COLUMN($U33)+9,0)</f>
        <v>49</v>
      </c>
      <c r="V33" s="56">
        <f>VLOOKUP($F33,'Medical Migration'!$F$12:$R$75,COLUMN()-COLUMN($U33)+9,0)</f>
        <v>19</v>
      </c>
      <c r="W33" s="56">
        <f>VLOOKUP($F33,'Medical Migration'!$F$12:$R$75,COLUMN()-COLUMN($U33)+9,0)</f>
        <v>20</v>
      </c>
      <c r="X33" s="56">
        <f>VLOOKUP($F33,'Medical Migration'!$F$12:$R$75,COLUMN()-COLUMN($U33)+9,0)</f>
        <v>18</v>
      </c>
      <c r="Y33" s="56">
        <f t="shared" si="0"/>
        <v>106</v>
      </c>
      <c r="AA33" s="57">
        <f t="shared" si="1"/>
        <v>1625906.4000000001</v>
      </c>
      <c r="AB33" s="57"/>
      <c r="AC33" s="3"/>
    </row>
    <row r="34" spans="1:29" x14ac:dyDescent="0.2">
      <c r="A34" s="3"/>
      <c r="F34" s="52">
        <f>'Input - Relative Values'!M35</f>
        <v>3504</v>
      </c>
      <c r="G34" s="53" t="str">
        <f>'Input - Relative Values'!L35</f>
        <v>FI</v>
      </c>
      <c r="H34" s="18" t="str">
        <f>INDEX('Input - Relative Values'!$K$12:$K$54,MATCH($F34,'Input - Relative Values'!$M$12:$M$54,0),1)</f>
        <v>Kaiser N CA HMO - Opt A</v>
      </c>
      <c r="I34" s="54">
        <f>VLOOKUP($F34,'Input - Relative Values'!$M$12:$N$54,2,0)</f>
        <v>0.93075202671655688</v>
      </c>
      <c r="K34" s="110">
        <v>778.06</v>
      </c>
      <c r="L34" s="110">
        <v>1750.63</v>
      </c>
      <c r="M34" s="110">
        <v>1361.6</v>
      </c>
      <c r="N34" s="110">
        <v>2334.1799999999998</v>
      </c>
      <c r="O34" s="6"/>
      <c r="P34" s="110">
        <v>769.8</v>
      </c>
      <c r="Q34" s="110">
        <v>1732.04</v>
      </c>
      <c r="R34" s="110">
        <v>1347.15</v>
      </c>
      <c r="S34" s="110">
        <v>2309.39</v>
      </c>
      <c r="U34" s="56">
        <f>VLOOKUP($F34,'Medical Migration'!$F$12:$R$75,COLUMN()-COLUMN($U34)+9,0)</f>
        <v>2743</v>
      </c>
      <c r="V34" s="56">
        <f>VLOOKUP($F34,'Medical Migration'!$F$12:$R$75,COLUMN()-COLUMN($U34)+9,0)</f>
        <v>97</v>
      </c>
      <c r="W34" s="56">
        <f>VLOOKUP($F34,'Medical Migration'!$F$12:$R$75,COLUMN()-COLUMN($U34)+9,0)</f>
        <v>70</v>
      </c>
      <c r="X34" s="56">
        <f>VLOOKUP($F34,'Medical Migration'!$F$12:$R$75,COLUMN()-COLUMN($U34)+9,0)</f>
        <v>96</v>
      </c>
      <c r="Y34" s="56">
        <f t="shared" si="0"/>
        <v>3006</v>
      </c>
      <c r="AA34" s="57">
        <f t="shared" si="1"/>
        <v>31146854.639999997</v>
      </c>
      <c r="AB34" s="57"/>
      <c r="AC34" s="3"/>
    </row>
    <row r="35" spans="1:29" x14ac:dyDescent="0.2">
      <c r="A35" s="3"/>
      <c r="F35" s="52">
        <f>'Input - Relative Values'!M36</f>
        <v>3505</v>
      </c>
      <c r="G35" s="53" t="str">
        <f>'Input - Relative Values'!L36</f>
        <v>FI</v>
      </c>
      <c r="H35" s="18" t="str">
        <f>INDEX('Input - Relative Values'!$K$12:$K$54,MATCH($F35,'Input - Relative Values'!$M$12:$M$54,0),1)</f>
        <v>Kaiser N CA HMO - Opt B</v>
      </c>
      <c r="I35" s="54">
        <f>VLOOKUP($F35,'Input - Relative Values'!$M$12:$N$54,2,0)</f>
        <v>0.90351462859656617</v>
      </c>
      <c r="K35" s="110">
        <v>728.55</v>
      </c>
      <c r="L35" s="110">
        <v>1639.22</v>
      </c>
      <c r="M35" s="110">
        <v>1274.94</v>
      </c>
      <c r="N35" s="110">
        <v>2185.63</v>
      </c>
      <c r="O35" s="6"/>
      <c r="P35" s="110">
        <v>747.27</v>
      </c>
      <c r="Q35" s="110">
        <v>1681.36</v>
      </c>
      <c r="R35" s="110">
        <v>1307.72</v>
      </c>
      <c r="S35" s="110">
        <v>2241.81</v>
      </c>
      <c r="U35" s="56">
        <f>VLOOKUP($F35,'Medical Migration'!$F$12:$R$75,COLUMN()-COLUMN($U35)+9,0)</f>
        <v>757</v>
      </c>
      <c r="V35" s="56">
        <f>VLOOKUP($F35,'Medical Migration'!$F$12:$R$75,COLUMN()-COLUMN($U35)+9,0)</f>
        <v>768</v>
      </c>
      <c r="W35" s="56">
        <f>VLOOKUP($F35,'Medical Migration'!$F$12:$R$75,COLUMN()-COLUMN($U35)+9,0)</f>
        <v>346</v>
      </c>
      <c r="X35" s="56">
        <f>VLOOKUP($F35,'Medical Migration'!$F$12:$R$75,COLUMN()-COLUMN($U35)+9,0)</f>
        <v>1130</v>
      </c>
      <c r="Y35" s="56">
        <f t="shared" si="0"/>
        <v>3001</v>
      </c>
      <c r="AA35" s="57">
        <f t="shared" si="1"/>
        <v>58112211.480000004</v>
      </c>
      <c r="AB35" s="57"/>
      <c r="AC35" s="3"/>
    </row>
    <row r="36" spans="1:29" x14ac:dyDescent="0.2">
      <c r="A36" s="3"/>
      <c r="F36" s="52">
        <f>'Input - Relative Values'!M37</f>
        <v>3544</v>
      </c>
      <c r="G36" s="53" t="str">
        <f>'Input - Relative Values'!L37</f>
        <v>FI</v>
      </c>
      <c r="H36" s="18" t="str">
        <f>INDEX('Input - Relative Values'!$K$12:$K$54,MATCH($F36,'Input - Relative Values'!$M$12:$M$54,0),1)</f>
        <v>Kaiser S CA HMO - Opt A</v>
      </c>
      <c r="I36" s="54">
        <f>VLOOKUP($F36,'Input - Relative Values'!$M$12:$N$54,2,0)</f>
        <v>0.93075202671655688</v>
      </c>
      <c r="K36" s="110">
        <v>727.43</v>
      </c>
      <c r="L36" s="110">
        <v>1636.72</v>
      </c>
      <c r="M36" s="110">
        <v>1273.01</v>
      </c>
      <c r="N36" s="110">
        <v>2182.2800000000002</v>
      </c>
      <c r="O36" s="6"/>
      <c r="P36" s="110">
        <v>769.8</v>
      </c>
      <c r="Q36" s="110">
        <v>1732.04</v>
      </c>
      <c r="R36" s="110">
        <v>1347.15</v>
      </c>
      <c r="S36" s="110">
        <v>2309.39</v>
      </c>
      <c r="U36" s="56">
        <f>VLOOKUP($F36,'Medical Migration'!$F$12:$R$75,COLUMN()-COLUMN($U36)+9,0)</f>
        <v>658</v>
      </c>
      <c r="V36" s="56">
        <f>VLOOKUP($F36,'Medical Migration'!$F$12:$R$75,COLUMN()-COLUMN($U36)+9,0)</f>
        <v>206</v>
      </c>
      <c r="W36" s="56">
        <f>VLOOKUP($F36,'Medical Migration'!$F$12:$R$75,COLUMN()-COLUMN($U36)+9,0)</f>
        <v>126</v>
      </c>
      <c r="X36" s="56">
        <f>VLOOKUP($F36,'Medical Migration'!$F$12:$R$75,COLUMN()-COLUMN($U36)+9,0)</f>
        <v>201</v>
      </c>
      <c r="Y36" s="56">
        <f t="shared" si="0"/>
        <v>1191</v>
      </c>
      <c r="AA36" s="57">
        <f t="shared" si="1"/>
        <v>17967083.16</v>
      </c>
      <c r="AB36" s="57"/>
      <c r="AC36" s="3"/>
    </row>
    <row r="37" spans="1:29" x14ac:dyDescent="0.2">
      <c r="A37" s="3"/>
      <c r="F37" s="52">
        <f>'Input - Relative Values'!M38</f>
        <v>3545</v>
      </c>
      <c r="G37" s="53" t="str">
        <f>'Input - Relative Values'!L38</f>
        <v>FI</v>
      </c>
      <c r="H37" s="18" t="str">
        <f>INDEX('Input - Relative Values'!$K$12:$K$54,MATCH($F37,'Input - Relative Values'!$M$12:$M$54,0),1)</f>
        <v>Kaiser S CA HMO - Opt B</v>
      </c>
      <c r="I37" s="54">
        <f>VLOOKUP($F37,'Input - Relative Values'!$M$12:$N$54,2,0)</f>
        <v>0.90351462859656617</v>
      </c>
      <c r="K37" s="110">
        <v>667.7</v>
      </c>
      <c r="L37" s="110">
        <v>1502.34</v>
      </c>
      <c r="M37" s="110">
        <v>1168.5</v>
      </c>
      <c r="N37" s="110">
        <v>2003.13</v>
      </c>
      <c r="O37" s="6"/>
      <c r="P37" s="110">
        <v>747.27</v>
      </c>
      <c r="Q37" s="110">
        <v>1681.36</v>
      </c>
      <c r="R37" s="110">
        <v>1307.72</v>
      </c>
      <c r="S37" s="110">
        <v>2241.81</v>
      </c>
      <c r="U37" s="56">
        <f>VLOOKUP($F37,'Medical Migration'!$F$12:$R$75,COLUMN()-COLUMN($U37)+9,0)</f>
        <v>221</v>
      </c>
      <c r="V37" s="56">
        <f>VLOOKUP($F37,'Medical Migration'!$F$12:$R$75,COLUMN()-COLUMN($U37)+9,0)</f>
        <v>70</v>
      </c>
      <c r="W37" s="56">
        <f>VLOOKUP($F37,'Medical Migration'!$F$12:$R$75,COLUMN()-COLUMN($U37)+9,0)</f>
        <v>52</v>
      </c>
      <c r="X37" s="56">
        <f>VLOOKUP($F37,'Medical Migration'!$F$12:$R$75,COLUMN()-COLUMN($U37)+9,0)</f>
        <v>73</v>
      </c>
      <c r="Y37" s="56">
        <f t="shared" si="0"/>
        <v>416</v>
      </c>
      <c r="AA37" s="57">
        <f t="shared" si="1"/>
        <v>6173945.2800000003</v>
      </c>
      <c r="AB37" s="57"/>
      <c r="AC37" s="3"/>
    </row>
    <row r="38" spans="1:29" x14ac:dyDescent="0.2">
      <c r="A38" s="3"/>
      <c r="F38" s="52">
        <f>'Input - Relative Values'!M39</f>
        <v>3554</v>
      </c>
      <c r="G38" s="53" t="str">
        <f>'Input - Relative Values'!L39</f>
        <v>FI</v>
      </c>
      <c r="H38" s="18" t="str">
        <f>INDEX('Input - Relative Values'!$K$12:$K$54,MATCH($F38,'Input - Relative Values'!$M$12:$M$54,0),1)</f>
        <v>Kaiser Denver HMO - Opt A</v>
      </c>
      <c r="I38" s="54">
        <f>VLOOKUP($F38,'Input - Relative Values'!$M$12:$N$54,2,0)</f>
        <v>0.91494917321670488</v>
      </c>
      <c r="K38" s="110">
        <v>824.56</v>
      </c>
      <c r="L38" s="110">
        <v>1855.28</v>
      </c>
      <c r="M38" s="110">
        <v>1442.99</v>
      </c>
      <c r="N38" s="110">
        <v>2473.69</v>
      </c>
      <c r="O38" s="6"/>
      <c r="P38" s="110">
        <v>756.73</v>
      </c>
      <c r="Q38" s="110">
        <v>1702.64</v>
      </c>
      <c r="R38" s="110">
        <v>1324.27</v>
      </c>
      <c r="S38" s="110">
        <v>2270.1799999999998</v>
      </c>
      <c r="U38" s="56">
        <f>VLOOKUP($F38,'Medical Migration'!$F$12:$R$75,COLUMN()-COLUMN($U38)+9,0)</f>
        <v>485</v>
      </c>
      <c r="V38" s="56">
        <f>VLOOKUP($F38,'Medical Migration'!$F$12:$R$75,COLUMN()-COLUMN($U38)+9,0)</f>
        <v>298</v>
      </c>
      <c r="W38" s="56">
        <f>VLOOKUP($F38,'Medical Migration'!$F$12:$R$75,COLUMN()-COLUMN($U38)+9,0)</f>
        <v>112</v>
      </c>
      <c r="X38" s="56">
        <f>VLOOKUP($F38,'Medical Migration'!$F$12:$R$75,COLUMN()-COLUMN($U38)+9,0)</f>
        <v>257</v>
      </c>
      <c r="Y38" s="56">
        <f t="shared" si="0"/>
        <v>1152</v>
      </c>
      <c r="AA38" s="57">
        <f t="shared" si="1"/>
        <v>19273863.240000002</v>
      </c>
      <c r="AB38" s="57"/>
      <c r="AC38" s="3"/>
    </row>
    <row r="39" spans="1:29" x14ac:dyDescent="0.2">
      <c r="A39" s="3"/>
      <c r="F39" s="52">
        <f>'Input - Relative Values'!M40</f>
        <v>3555</v>
      </c>
      <c r="G39" s="53" t="str">
        <f>'Input - Relative Values'!L40</f>
        <v>FI</v>
      </c>
      <c r="H39" s="18" t="str">
        <f>INDEX('Input - Relative Values'!$K$12:$K$54,MATCH($F39,'Input - Relative Values'!$M$12:$M$54,0),1)</f>
        <v>Kaiser Denver HMO - Opt B</v>
      </c>
      <c r="I39" s="54">
        <f>VLOOKUP($F39,'Input - Relative Values'!$M$12:$N$54,2,0)</f>
        <v>0.88816121260070102</v>
      </c>
      <c r="K39" s="110">
        <v>749.32</v>
      </c>
      <c r="L39" s="110">
        <v>1685.97</v>
      </c>
      <c r="M39" s="110">
        <v>1311.31</v>
      </c>
      <c r="N39" s="110">
        <v>2247.9699999999998</v>
      </c>
      <c r="O39" s="6"/>
      <c r="P39" s="110">
        <v>734.57</v>
      </c>
      <c r="Q39" s="110">
        <v>1652.79</v>
      </c>
      <c r="R39" s="110">
        <v>1285.5</v>
      </c>
      <c r="S39" s="110">
        <v>2203.7199999999998</v>
      </c>
      <c r="U39" s="56">
        <f>VLOOKUP($F39,'Medical Migration'!$F$12:$R$75,COLUMN()-COLUMN($U39)+9,0)</f>
        <v>248</v>
      </c>
      <c r="V39" s="56">
        <f>VLOOKUP($F39,'Medical Migration'!$F$12:$R$75,COLUMN()-COLUMN($U39)+9,0)</f>
        <v>114</v>
      </c>
      <c r="W39" s="56">
        <f>VLOOKUP($F39,'Medical Migration'!$F$12:$R$75,COLUMN()-COLUMN($U39)+9,0)</f>
        <v>51</v>
      </c>
      <c r="X39" s="56">
        <f>VLOOKUP($F39,'Medical Migration'!$F$12:$R$75,COLUMN()-COLUMN($U39)+9,0)</f>
        <v>115</v>
      </c>
      <c r="Y39" s="56">
        <f t="shared" si="0"/>
        <v>528</v>
      </c>
      <c r="AA39" s="57">
        <f t="shared" si="1"/>
        <v>8274956.6399999997</v>
      </c>
      <c r="AB39" s="57"/>
      <c r="AC39" s="3"/>
    </row>
    <row r="40" spans="1:29" x14ac:dyDescent="0.2">
      <c r="A40" s="3"/>
      <c r="F40" s="52">
        <f>'Input - Relative Values'!M41</f>
        <v>3595</v>
      </c>
      <c r="G40" s="53" t="str">
        <f>'Input - Relative Values'!L41</f>
        <v>FI</v>
      </c>
      <c r="H40" s="18" t="str">
        <f>INDEX('Input - Relative Values'!$K$12:$K$54,MATCH($F40,'Input - Relative Values'!$M$12:$M$54,0),1)</f>
        <v>Kaiser HI HMO</v>
      </c>
      <c r="I40" s="54">
        <f>VLOOKUP($F40,'Input - Relative Values'!$M$12:$N$54,2,0)</f>
        <v>0.91291731655345532</v>
      </c>
      <c r="K40" s="110">
        <v>744.44</v>
      </c>
      <c r="L40" s="110">
        <v>1674.99</v>
      </c>
      <c r="M40" s="110">
        <v>1302.78</v>
      </c>
      <c r="N40" s="110">
        <v>2233.3200000000002</v>
      </c>
      <c r="O40" s="6"/>
      <c r="P40" s="110">
        <v>755.05</v>
      </c>
      <c r="Q40" s="110">
        <v>1698.86</v>
      </c>
      <c r="R40" s="110">
        <v>1321.33</v>
      </c>
      <c r="S40" s="110">
        <v>2265.14</v>
      </c>
      <c r="U40" s="56">
        <f>VLOOKUP($F40,'Medical Migration'!$F$12:$R$75,COLUMN()-COLUMN($U40)+9,0)</f>
        <v>55</v>
      </c>
      <c r="V40" s="56">
        <f>VLOOKUP($F40,'Medical Migration'!$F$12:$R$75,COLUMN()-COLUMN($U40)+9,0)</f>
        <v>26</v>
      </c>
      <c r="W40" s="56">
        <f>VLOOKUP($F40,'Medical Migration'!$F$12:$R$75,COLUMN()-COLUMN($U40)+9,0)</f>
        <v>12</v>
      </c>
      <c r="X40" s="56">
        <f>VLOOKUP($F40,'Medical Migration'!$F$12:$R$75,COLUMN()-COLUMN($U40)+9,0)</f>
        <v>11</v>
      </c>
      <c r="Y40" s="56">
        <f t="shared" si="0"/>
        <v>104</v>
      </c>
      <c r="AA40" s="57">
        <f t="shared" si="1"/>
        <v>1517647.32</v>
      </c>
      <c r="AB40" s="57"/>
      <c r="AC40" s="3"/>
    </row>
    <row r="41" spans="1:29" x14ac:dyDescent="0.2">
      <c r="A41" s="3"/>
      <c r="F41" s="52">
        <f>'Input - Relative Values'!M42</f>
        <v>3594</v>
      </c>
      <c r="G41" s="53" t="str">
        <f>'Input - Relative Values'!L42</f>
        <v>FI</v>
      </c>
      <c r="H41" s="18" t="str">
        <f>INDEX('Input - Relative Values'!$K$12:$K$54,MATCH($F41,'Input - Relative Values'!$M$12:$M$54,0),1)</f>
        <v>Kaiser HI POS</v>
      </c>
      <c r="I41" s="54">
        <f>VLOOKUP($F41,'Input - Relative Values'!$M$12:$N$54,2,0)</f>
        <v>0.94721009074219209</v>
      </c>
      <c r="K41" s="110">
        <v>869.78</v>
      </c>
      <c r="L41" s="110">
        <v>1957</v>
      </c>
      <c r="M41" s="110">
        <v>1522.12</v>
      </c>
      <c r="N41" s="110">
        <v>2609.34</v>
      </c>
      <c r="O41" s="6"/>
      <c r="P41" s="110">
        <v>783.41</v>
      </c>
      <c r="Q41" s="110">
        <v>1762.67</v>
      </c>
      <c r="R41" s="110">
        <v>1370.97</v>
      </c>
      <c r="S41" s="110">
        <v>2350.23</v>
      </c>
      <c r="U41" s="56">
        <f>VLOOKUP($F41,'Medical Migration'!$F$12:$R$75,COLUMN()-COLUMN($U41)+9,0)</f>
        <v>103</v>
      </c>
      <c r="V41" s="56">
        <f>VLOOKUP($F41,'Medical Migration'!$F$12:$R$75,COLUMN()-COLUMN($U41)+9,0)</f>
        <v>26</v>
      </c>
      <c r="W41" s="56">
        <f>VLOOKUP($F41,'Medical Migration'!$F$12:$R$75,COLUMN()-COLUMN($U41)+9,0)</f>
        <v>17</v>
      </c>
      <c r="X41" s="56">
        <f>VLOOKUP($F41,'Medical Migration'!$F$12:$R$75,COLUMN()-COLUMN($U41)+9,0)</f>
        <v>22</v>
      </c>
      <c r="Y41" s="56">
        <f t="shared" si="0"/>
        <v>168</v>
      </c>
      <c r="AA41" s="57">
        <f t="shared" si="1"/>
        <v>2418386.4</v>
      </c>
      <c r="AB41" s="57"/>
      <c r="AC41" s="3"/>
    </row>
    <row r="42" spans="1:29" x14ac:dyDescent="0.2">
      <c r="A42" s="3"/>
      <c r="F42" s="52">
        <f>'Input - Relative Values'!M43</f>
        <v>13040</v>
      </c>
      <c r="G42" s="53" t="str">
        <f>'Input - Relative Values'!L43</f>
        <v>FI</v>
      </c>
      <c r="H42" s="18" t="str">
        <f>INDEX('Input - Relative Values'!$K$12:$K$54,MATCH($F42,'Input - Relative Values'!$M$12:$M$54,0),1)</f>
        <v>Kaiser Mid-Atlantic HMO</v>
      </c>
      <c r="I42" s="54">
        <f>VLOOKUP($F42,'Input - Relative Values'!$M$12:$N$54,2,0)</f>
        <v>0.90478076950627062</v>
      </c>
      <c r="K42" s="110">
        <v>684</v>
      </c>
      <c r="L42" s="110">
        <v>1539.02</v>
      </c>
      <c r="M42" s="110">
        <v>1197.01</v>
      </c>
      <c r="N42" s="110">
        <v>2052.02</v>
      </c>
      <c r="O42" s="6"/>
      <c r="P42" s="110">
        <v>748.32</v>
      </c>
      <c r="Q42" s="110">
        <v>1683.71</v>
      </c>
      <c r="R42" s="110">
        <v>1309.56</v>
      </c>
      <c r="S42" s="110">
        <v>2244.9499999999998</v>
      </c>
      <c r="U42" s="56">
        <f>VLOOKUP($F42,'Medical Migration'!$F$12:$R$75,COLUMN()-COLUMN($U42)+9,0)</f>
        <v>303</v>
      </c>
      <c r="V42" s="56">
        <f>VLOOKUP($F42,'Medical Migration'!$F$12:$R$75,COLUMN()-COLUMN($U42)+9,0)</f>
        <v>107</v>
      </c>
      <c r="W42" s="56">
        <f>VLOOKUP($F42,'Medical Migration'!$F$12:$R$75,COLUMN()-COLUMN($U42)+9,0)</f>
        <v>74</v>
      </c>
      <c r="X42" s="56">
        <f>VLOOKUP($F42,'Medical Migration'!$F$12:$R$75,COLUMN()-COLUMN($U42)+9,0)</f>
        <v>187</v>
      </c>
      <c r="Y42" s="56">
        <f t="shared" si="0"/>
        <v>671</v>
      </c>
      <c r="AA42" s="57">
        <f t="shared" si="1"/>
        <v>11083332.24</v>
      </c>
      <c r="AB42" s="57"/>
      <c r="AC42" s="3"/>
    </row>
    <row r="43" spans="1:29" x14ac:dyDescent="0.2">
      <c r="A43" s="3"/>
      <c r="F43" s="52">
        <f>'Input - Relative Values'!M44</f>
        <v>13030</v>
      </c>
      <c r="G43" s="53" t="str">
        <f>'Input - Relative Values'!L44</f>
        <v>FI</v>
      </c>
      <c r="H43" s="18" t="str">
        <f>INDEX('Input - Relative Values'!$K$12:$K$54,MATCH($F43,'Input - Relative Values'!$M$12:$M$54,0),1)</f>
        <v>Kaiser Northwest HMO</v>
      </c>
      <c r="I43" s="54">
        <f>VLOOKUP($F43,'Input - Relative Values'!$M$12:$N$54,2,0)</f>
        <v>0.91042149875198897</v>
      </c>
      <c r="K43" s="110">
        <v>784.93</v>
      </c>
      <c r="L43" s="110">
        <v>1766.1</v>
      </c>
      <c r="M43" s="110">
        <v>1373.64</v>
      </c>
      <c r="N43" s="110">
        <v>2354.8000000000002</v>
      </c>
      <c r="O43" s="6"/>
      <c r="P43" s="110">
        <v>752.98</v>
      </c>
      <c r="Q43" s="110">
        <v>1694.21</v>
      </c>
      <c r="R43" s="110">
        <v>1317.72</v>
      </c>
      <c r="S43" s="110">
        <v>2258.9499999999998</v>
      </c>
      <c r="U43" s="56">
        <f>VLOOKUP($F43,'Medical Migration'!$F$12:$R$75,COLUMN()-COLUMN($U43)+9,0)</f>
        <v>73</v>
      </c>
      <c r="V43" s="56">
        <f>VLOOKUP($F43,'Medical Migration'!$F$12:$R$75,COLUMN()-COLUMN($U43)+9,0)</f>
        <v>45</v>
      </c>
      <c r="W43" s="56">
        <f>VLOOKUP($F43,'Medical Migration'!$F$12:$R$75,COLUMN()-COLUMN($U43)+9,0)</f>
        <v>19</v>
      </c>
      <c r="X43" s="56">
        <f>VLOOKUP($F43,'Medical Migration'!$F$12:$R$75,COLUMN()-COLUMN($U43)+9,0)</f>
        <v>34</v>
      </c>
      <c r="Y43" s="56">
        <f t="shared" si="0"/>
        <v>171</v>
      </c>
      <c r="AA43" s="57">
        <f t="shared" si="1"/>
        <v>2796575.6399999997</v>
      </c>
      <c r="AB43" s="57"/>
      <c r="AC43" s="3"/>
    </row>
    <row r="44" spans="1:29" x14ac:dyDescent="0.2">
      <c r="A44" s="3"/>
      <c r="F44" s="52">
        <f>'Input - Relative Values'!M45</f>
        <v>13050</v>
      </c>
      <c r="G44" s="53" t="str">
        <f>'Input - Relative Values'!L45</f>
        <v>FI</v>
      </c>
      <c r="H44" s="18" t="str">
        <f>INDEX('Input - Relative Values'!$K$12:$K$54,MATCH($F44,'Input - Relative Values'!$M$12:$M$54,0),1)</f>
        <v>Kaiser WA HMO</v>
      </c>
      <c r="I44" s="54">
        <f>VLOOKUP($F44,'Input - Relative Values'!$M$12:$N$54,2,0)</f>
        <v>0.90968298621192301</v>
      </c>
      <c r="K44" s="110">
        <v>801.51</v>
      </c>
      <c r="L44" s="110">
        <v>1803.4</v>
      </c>
      <c r="M44" s="110">
        <v>1402.65</v>
      </c>
      <c r="N44" s="110">
        <v>2404.54</v>
      </c>
      <c r="O44" s="6"/>
      <c r="P44" s="110">
        <v>752.37</v>
      </c>
      <c r="Q44" s="110">
        <v>1692.84</v>
      </c>
      <c r="R44" s="110">
        <v>1316.65</v>
      </c>
      <c r="S44" s="110">
        <v>2257.12</v>
      </c>
      <c r="U44" s="56">
        <f>VLOOKUP($F44,'Medical Migration'!$F$12:$R$75,COLUMN()-COLUMN($U44)+9,0)</f>
        <v>115</v>
      </c>
      <c r="V44" s="56">
        <f>VLOOKUP($F44,'Medical Migration'!$F$12:$R$75,COLUMN()-COLUMN($U44)+9,0)</f>
        <v>51</v>
      </c>
      <c r="W44" s="56">
        <f>VLOOKUP($F44,'Medical Migration'!$F$12:$R$75,COLUMN()-COLUMN($U44)+9,0)</f>
        <v>25</v>
      </c>
      <c r="X44" s="56">
        <f>VLOOKUP($F44,'Medical Migration'!$F$12:$R$75,COLUMN()-COLUMN($U44)+9,0)</f>
        <v>60</v>
      </c>
      <c r="Y44" s="56">
        <f t="shared" si="0"/>
        <v>251</v>
      </c>
      <c r="AA44" s="57">
        <f t="shared" si="1"/>
        <v>4094410.0799999996</v>
      </c>
      <c r="AB44" s="57"/>
      <c r="AC44" s="3"/>
    </row>
    <row r="45" spans="1:29" x14ac:dyDescent="0.2">
      <c r="A45" s="3"/>
      <c r="F45" s="52">
        <f>'Input - Relative Values'!M46</f>
        <v>13071</v>
      </c>
      <c r="G45" s="53" t="str">
        <f>'Input - Relative Values'!L46</f>
        <v>FI</v>
      </c>
      <c r="H45" s="18" t="str">
        <f>INDEX('Input - Relative Values'!$K$12:$K$54,MATCH($F45,'Input - Relative Values'!$M$12:$M$54,0),1)</f>
        <v>Medical Mutual OH HMO</v>
      </c>
      <c r="I45" s="54">
        <f>VLOOKUP($F45,'Input - Relative Values'!$M$12:$N$54,2,0)</f>
        <v>1.0939416664818278</v>
      </c>
      <c r="K45" s="110">
        <v>948.84</v>
      </c>
      <c r="L45" s="110">
        <v>2134.91</v>
      </c>
      <c r="M45" s="110">
        <v>1660.5</v>
      </c>
      <c r="N45" s="110">
        <v>2846.55</v>
      </c>
      <c r="O45" s="6"/>
      <c r="P45" s="110">
        <v>904.77</v>
      </c>
      <c r="Q45" s="110">
        <v>2035.73</v>
      </c>
      <c r="R45" s="110">
        <v>1583.34</v>
      </c>
      <c r="S45" s="110">
        <v>2714.3</v>
      </c>
      <c r="U45" s="56">
        <f>VLOOKUP($F45,'Medical Migration'!$F$12:$R$75,COLUMN()-COLUMN($U45)+9,0)</f>
        <v>18</v>
      </c>
      <c r="V45" s="56">
        <f>VLOOKUP($F45,'Medical Migration'!$F$12:$R$75,COLUMN()-COLUMN($U45)+9,0)</f>
        <v>4</v>
      </c>
      <c r="W45" s="56">
        <f>VLOOKUP($F45,'Medical Migration'!$F$12:$R$75,COLUMN()-COLUMN($U45)+9,0)</f>
        <v>4</v>
      </c>
      <c r="X45" s="56">
        <f>VLOOKUP($F45,'Medical Migration'!$F$12:$R$75,COLUMN()-COLUMN($U45)+9,0)</f>
        <v>14</v>
      </c>
      <c r="Y45" s="56">
        <f t="shared" si="0"/>
        <v>40</v>
      </c>
      <c r="AA45" s="57">
        <f t="shared" si="1"/>
        <v>825148.08</v>
      </c>
      <c r="AB45" s="57"/>
      <c r="AC45" s="3"/>
    </row>
    <row r="46" spans="1:29" x14ac:dyDescent="0.2">
      <c r="A46" s="3"/>
      <c r="F46" s="52">
        <f>'Input - Relative Values'!M47</f>
        <v>9317</v>
      </c>
      <c r="G46" s="53" t="str">
        <f>'Input - Relative Values'!L47</f>
        <v>FI</v>
      </c>
      <c r="H46" s="18" t="str">
        <f>INDEX('Input - Relative Values'!$K$12:$K$54,MATCH($F46,'Input - Relative Values'!$M$12:$M$54,0),1)</f>
        <v>Medical Mutual OH POS</v>
      </c>
      <c r="I46" s="54">
        <f>VLOOKUP($F46,'Input - Relative Values'!$M$12:$N$54,2,0)</f>
        <v>1.1397478541075903</v>
      </c>
      <c r="K46" s="110">
        <v>976.84</v>
      </c>
      <c r="L46" s="110">
        <v>2197.91</v>
      </c>
      <c r="M46" s="110">
        <v>1709.49</v>
      </c>
      <c r="N46" s="110">
        <v>2930.55</v>
      </c>
      <c r="O46" s="6"/>
      <c r="P46" s="110">
        <v>942.65</v>
      </c>
      <c r="Q46" s="110">
        <v>2120.9699999999998</v>
      </c>
      <c r="R46" s="110">
        <v>1649.64</v>
      </c>
      <c r="S46" s="110">
        <v>2827.96</v>
      </c>
      <c r="U46" s="56">
        <f>VLOOKUP($F46,'Medical Migration'!$F$12:$R$75,COLUMN()-COLUMN($U46)+9,0)</f>
        <v>159</v>
      </c>
      <c r="V46" s="56">
        <f>VLOOKUP($F46,'Medical Migration'!$F$12:$R$75,COLUMN()-COLUMN($U46)+9,0)</f>
        <v>84</v>
      </c>
      <c r="W46" s="56">
        <f>VLOOKUP($F46,'Medical Migration'!$F$12:$R$75,COLUMN()-COLUMN($U46)+9,0)</f>
        <v>54</v>
      </c>
      <c r="X46" s="56">
        <f>VLOOKUP($F46,'Medical Migration'!$F$12:$R$75,COLUMN()-COLUMN($U46)+9,0)</f>
        <v>133</v>
      </c>
      <c r="Y46" s="56">
        <f t="shared" si="0"/>
        <v>430</v>
      </c>
      <c r="AA46" s="57">
        <f t="shared" si="1"/>
        <v>9518904.8399999999</v>
      </c>
      <c r="AB46" s="57"/>
      <c r="AC46" s="3"/>
    </row>
    <row r="47" spans="1:29" x14ac:dyDescent="0.2">
      <c r="A47" s="3"/>
      <c r="F47" s="52">
        <f>'Input - Relative Values'!M48</f>
        <v>3501</v>
      </c>
      <c r="G47" s="53" t="str">
        <f>'Input - Relative Values'!L48</f>
        <v>FI</v>
      </c>
      <c r="H47" s="18" t="str">
        <f>INDEX('Input - Relative Values'!$K$12:$K$54,MATCH($F47,'Input - Relative Values'!$M$12:$M$54,0),1)</f>
        <v>HMSA HI HMO - Opt A</v>
      </c>
      <c r="I47" s="54">
        <f>VLOOKUP($F47,'Input - Relative Values'!$M$12:$N$54,2,0)</f>
        <v>1.115248428043639</v>
      </c>
      <c r="K47" s="110">
        <v>700.31</v>
      </c>
      <c r="L47" s="110">
        <v>1575.71</v>
      </c>
      <c r="M47" s="110">
        <v>1225.57</v>
      </c>
      <c r="N47" s="110">
        <v>2100.96</v>
      </c>
      <c r="O47" s="6"/>
      <c r="P47" s="110">
        <v>922.39</v>
      </c>
      <c r="Q47" s="110">
        <v>2075.38</v>
      </c>
      <c r="R47" s="110">
        <v>1614.18</v>
      </c>
      <c r="S47" s="110">
        <v>2767.17</v>
      </c>
      <c r="U47" s="56">
        <f>VLOOKUP($F47,'Medical Migration'!$F$12:$R$75,COLUMN()-COLUMN($U47)+9,0)</f>
        <v>245</v>
      </c>
      <c r="V47" s="56">
        <f>VLOOKUP($F47,'Medical Migration'!$F$12:$R$75,COLUMN()-COLUMN($U47)+9,0)</f>
        <v>33</v>
      </c>
      <c r="W47" s="56">
        <f>VLOOKUP($F47,'Medical Migration'!$F$12:$R$75,COLUMN()-COLUMN($U47)+9,0)</f>
        <v>21</v>
      </c>
      <c r="X47" s="56">
        <f>VLOOKUP($F47,'Medical Migration'!$F$12:$R$75,COLUMN()-COLUMN($U47)+9,0)</f>
        <v>44</v>
      </c>
      <c r="Y47" s="56">
        <f t="shared" si="0"/>
        <v>343</v>
      </c>
      <c r="AA47" s="57">
        <f t="shared" si="1"/>
        <v>5401516.1999999993</v>
      </c>
      <c r="AB47" s="57"/>
      <c r="AC47" s="3"/>
    </row>
    <row r="48" spans="1:29" x14ac:dyDescent="0.2">
      <c r="A48" s="3"/>
      <c r="F48" s="52">
        <f>'Input - Relative Values'!M49</f>
        <v>3502</v>
      </c>
      <c r="G48" s="53" t="str">
        <f>'Input - Relative Values'!L49</f>
        <v>FI</v>
      </c>
      <c r="H48" s="18" t="str">
        <f>INDEX('Input - Relative Values'!$K$12:$K$54,MATCH($F48,'Input - Relative Values'!$M$12:$M$54,0),1)</f>
        <v>HMSA HI HMO - Opt B</v>
      </c>
      <c r="I48" s="54">
        <f>VLOOKUP($F48,'Input - Relative Values'!$M$12:$N$54,2,0)</f>
        <v>1.1105600438163499</v>
      </c>
      <c r="K48" s="110">
        <v>692.95</v>
      </c>
      <c r="L48" s="110">
        <v>1559.17</v>
      </c>
      <c r="M48" s="110">
        <v>1212.7</v>
      </c>
      <c r="N48" s="110">
        <v>2078.89</v>
      </c>
      <c r="O48" s="6"/>
      <c r="P48" s="110">
        <v>918.51</v>
      </c>
      <c r="Q48" s="110">
        <v>2066.65</v>
      </c>
      <c r="R48" s="110">
        <v>1607.39</v>
      </c>
      <c r="S48" s="110">
        <v>2755.53</v>
      </c>
      <c r="U48" s="56">
        <f>VLOOKUP($F48,'Medical Migration'!$F$12:$R$75,COLUMN()-COLUMN($U48)+9,0)</f>
        <v>123</v>
      </c>
      <c r="V48" s="56">
        <f>VLOOKUP($F48,'Medical Migration'!$F$12:$R$75,COLUMN()-COLUMN($U48)+9,0)</f>
        <v>61</v>
      </c>
      <c r="W48" s="56">
        <f>VLOOKUP($F48,'Medical Migration'!$F$12:$R$75,COLUMN()-COLUMN($U48)+9,0)</f>
        <v>30</v>
      </c>
      <c r="X48" s="56">
        <f>VLOOKUP($F48,'Medical Migration'!$F$12:$R$75,COLUMN()-COLUMN($U48)+9,0)</f>
        <v>55</v>
      </c>
      <c r="Y48" s="56">
        <f t="shared" si="0"/>
        <v>269</v>
      </c>
      <c r="AA48" s="57">
        <f t="shared" si="1"/>
        <v>5265818.7600000007</v>
      </c>
      <c r="AB48" s="57"/>
      <c r="AC48" s="3"/>
    </row>
    <row r="49" spans="1:29" x14ac:dyDescent="0.2">
      <c r="A49" s="3"/>
      <c r="F49" s="52">
        <f>'Input - Relative Values'!M50</f>
        <v>3571</v>
      </c>
      <c r="G49" s="53" t="str">
        <f>'Input - Relative Values'!L50</f>
        <v>FI</v>
      </c>
      <c r="H49" s="18" t="str">
        <f>INDEX('Input - Relative Values'!$K$12:$K$54,MATCH($F49,'Input - Relative Values'!$M$12:$M$54,0),1)</f>
        <v>HMSA HI PPP</v>
      </c>
      <c r="I49" s="54">
        <f>VLOOKUP($F49,'Input - Relative Values'!$M$12:$N$54,2,0)</f>
        <v>1.0713725406615489</v>
      </c>
      <c r="K49" s="110">
        <v>686.68</v>
      </c>
      <c r="L49" s="110">
        <v>1545.03</v>
      </c>
      <c r="M49" s="110">
        <v>1201.68</v>
      </c>
      <c r="N49" s="110">
        <v>2060.0300000000002</v>
      </c>
      <c r="O49" s="6"/>
      <c r="P49" s="110">
        <v>886.1</v>
      </c>
      <c r="Q49" s="110">
        <v>1993.73</v>
      </c>
      <c r="R49" s="110">
        <v>1550.68</v>
      </c>
      <c r="S49" s="110">
        <v>2658.3</v>
      </c>
      <c r="U49" s="56">
        <f>VLOOKUP($F49,'Medical Migration'!$F$12:$R$75,COLUMN()-COLUMN($U49)+9,0)</f>
        <v>264</v>
      </c>
      <c r="V49" s="56">
        <f>VLOOKUP($F49,'Medical Migration'!$F$12:$R$75,COLUMN()-COLUMN($U49)+9,0)</f>
        <v>38</v>
      </c>
      <c r="W49" s="56">
        <f>VLOOKUP($F49,'Medical Migration'!$F$12:$R$75,COLUMN()-COLUMN($U49)+9,0)</f>
        <v>17</v>
      </c>
      <c r="X49" s="56">
        <f>VLOOKUP($F49,'Medical Migration'!$F$12:$R$75,COLUMN()-COLUMN($U49)+9,0)</f>
        <v>33</v>
      </c>
      <c r="Y49" s="56">
        <f t="shared" si="0"/>
        <v>352</v>
      </c>
      <c r="AA49" s="57">
        <f t="shared" si="1"/>
        <v>5085331.2</v>
      </c>
      <c r="AB49" s="57"/>
      <c r="AC49" s="3"/>
    </row>
    <row r="50" spans="1:29" x14ac:dyDescent="0.2">
      <c r="A50" s="3"/>
      <c r="F50" s="52">
        <f>'Input - Relative Values'!M51</f>
        <v>3560</v>
      </c>
      <c r="G50" s="53" t="str">
        <f>'Input - Relative Values'!L51</f>
        <v>FI</v>
      </c>
      <c r="H50" s="18" t="str">
        <f>INDEX('Input - Relative Values'!$K$12:$K$54,MATCH($F50,'Input - Relative Values'!$M$12:$M$54,0),1)</f>
        <v>Triple-S</v>
      </c>
      <c r="I50" s="54">
        <f>VLOOKUP($F50,'Input - Relative Values'!$M$12:$N$54,2,0)</f>
        <v>1.0914302987862883</v>
      </c>
      <c r="K50" s="110">
        <v>328.89</v>
      </c>
      <c r="L50" s="110">
        <v>740.04</v>
      </c>
      <c r="M50" s="110">
        <v>575.6</v>
      </c>
      <c r="N50" s="110">
        <v>986.71</v>
      </c>
      <c r="O50" s="6"/>
      <c r="P50" s="110">
        <v>902.69</v>
      </c>
      <c r="Q50" s="110">
        <v>2031.05</v>
      </c>
      <c r="R50" s="110">
        <v>1579.71</v>
      </c>
      <c r="S50" s="110">
        <v>2708.07</v>
      </c>
      <c r="U50" s="56">
        <f>VLOOKUP($F50,'Medical Migration'!$F$12:$R$75,COLUMN()-COLUMN($U50)+9,0)</f>
        <v>31</v>
      </c>
      <c r="V50" s="56">
        <f>VLOOKUP($F50,'Medical Migration'!$F$12:$R$75,COLUMN()-COLUMN($U50)+9,0)</f>
        <v>9</v>
      </c>
      <c r="W50" s="56">
        <f>VLOOKUP($F50,'Medical Migration'!$F$12:$R$75,COLUMN()-COLUMN($U50)+9,0)</f>
        <v>8</v>
      </c>
      <c r="X50" s="56">
        <f>VLOOKUP($F50,'Medical Migration'!$F$12:$R$75,COLUMN()-COLUMN($U50)+9,0)</f>
        <v>6</v>
      </c>
      <c r="Y50" s="56">
        <f t="shared" si="0"/>
        <v>54</v>
      </c>
      <c r="AA50" s="57">
        <f t="shared" si="1"/>
        <v>901787.28</v>
      </c>
      <c r="AB50" s="57"/>
      <c r="AC50" s="3"/>
    </row>
    <row r="51" spans="1:29" x14ac:dyDescent="0.2">
      <c r="A51" s="3"/>
      <c r="F51" s="52">
        <f>'Input - Relative Values'!M52</f>
        <v>9337</v>
      </c>
      <c r="G51" s="53" t="str">
        <f>'Input - Relative Values'!L52</f>
        <v>FI</v>
      </c>
      <c r="H51" s="18" t="str">
        <f>INDEX('Input - Relative Values'!$K$12:$K$54,MATCH($F51,'Input - Relative Values'!$M$12:$M$54,0),1)</f>
        <v>Aetna Officer Plan</v>
      </c>
      <c r="I51" s="54">
        <f>VLOOKUP($F51,'Input - Relative Values'!$M$12:$N$54,2,0)</f>
        <v>1.0478860613570042</v>
      </c>
      <c r="K51" s="110">
        <v>1687.44</v>
      </c>
      <c r="L51" s="110">
        <v>3796.75</v>
      </c>
      <c r="M51" s="110">
        <v>2953.02</v>
      </c>
      <c r="N51" s="110">
        <v>5062.34</v>
      </c>
      <c r="O51" s="6"/>
      <c r="P51" s="110">
        <v>866.68</v>
      </c>
      <c r="Q51" s="110">
        <v>1950.02</v>
      </c>
      <c r="R51" s="110">
        <v>1516.68</v>
      </c>
      <c r="S51" s="110">
        <v>2600.0300000000002</v>
      </c>
      <c r="U51" s="56">
        <f>VLOOKUP($F51,'Medical Migration'!$F$12:$R$75,COLUMN()-COLUMN($U51)+9,0)</f>
        <v>2</v>
      </c>
      <c r="V51" s="56">
        <f>VLOOKUP($F51,'Medical Migration'!$F$12:$R$75,COLUMN()-COLUMN($U51)+9,0)</f>
        <v>7</v>
      </c>
      <c r="W51" s="56">
        <f>VLOOKUP($F51,'Medical Migration'!$F$12:$R$75,COLUMN()-COLUMN($U51)+9,0)</f>
        <v>2</v>
      </c>
      <c r="X51" s="56">
        <f>VLOOKUP($F51,'Medical Migration'!$F$12:$R$75,COLUMN()-COLUMN($U51)+9,0)</f>
        <v>3</v>
      </c>
      <c r="Y51" s="56">
        <f t="shared" si="0"/>
        <v>14</v>
      </c>
      <c r="AA51" s="57">
        <f t="shared" si="1"/>
        <v>314603.40000000002</v>
      </c>
      <c r="AB51" s="57"/>
      <c r="AC51" s="3"/>
    </row>
    <row r="52" spans="1:29" x14ac:dyDescent="0.2">
      <c r="A52" s="3"/>
      <c r="F52" s="52">
        <f>'Input - Relative Values'!M53</f>
        <v>3521</v>
      </c>
      <c r="G52" s="53" t="str">
        <f>'Input - Relative Values'!L53</f>
        <v>FI*</v>
      </c>
      <c r="H52" s="18" t="str">
        <f>INDEX('Input - Relative Values'!$K$12:$K$54,MATCH($F52,'Input - Relative Values'!$M$12:$M$54,0),1)</f>
        <v>TRICARE Supplement Plan</v>
      </c>
      <c r="I52" s="54">
        <f>VLOOKUP($F52,'Input - Relative Values'!$M$12:$N$54,2,0)</f>
        <v>1.1576245114272645</v>
      </c>
      <c r="K52" s="110">
        <v>67.5</v>
      </c>
      <c r="L52" s="110">
        <v>132.5</v>
      </c>
      <c r="M52" s="110">
        <v>132.5</v>
      </c>
      <c r="N52" s="110">
        <v>178.5</v>
      </c>
      <c r="O52" s="6"/>
      <c r="P52" s="110">
        <v>67.5</v>
      </c>
      <c r="Q52" s="110">
        <v>132.5</v>
      </c>
      <c r="R52" s="110">
        <v>132.5</v>
      </c>
      <c r="S52" s="110">
        <v>178.5</v>
      </c>
      <c r="U52" s="56">
        <f>VLOOKUP($F52,'Medical Migration'!$F$12:$R$75,COLUMN()-COLUMN($U52)+9,0)</f>
        <v>104</v>
      </c>
      <c r="V52" s="56">
        <f>VLOOKUP($F52,'Medical Migration'!$F$12:$R$75,COLUMN()-COLUMN($U52)+9,0)</f>
        <v>100</v>
      </c>
      <c r="W52" s="56">
        <f>VLOOKUP($F52,'Medical Migration'!$F$12:$R$75,COLUMN()-COLUMN($U52)+9,0)</f>
        <v>15</v>
      </c>
      <c r="X52" s="56">
        <f>VLOOKUP($F52,'Medical Migration'!$F$12:$R$75,COLUMN()-COLUMN($U52)+9,0)</f>
        <v>107</v>
      </c>
      <c r="Y52" s="56">
        <f t="shared" si="0"/>
        <v>326</v>
      </c>
      <c r="AA52" s="57">
        <f t="shared" si="1"/>
        <v>496284</v>
      </c>
      <c r="AB52" s="57"/>
      <c r="AC52" s="3"/>
    </row>
    <row r="53" spans="1:29" x14ac:dyDescent="0.2">
      <c r="A53" s="3"/>
      <c r="F53" s="52" t="str">
        <f>'Input - Relative Values'!M54</f>
        <v>3521WAS</v>
      </c>
      <c r="G53" s="53" t="str">
        <f>'Input - Relative Values'!L54</f>
        <v>FI*</v>
      </c>
      <c r="H53" s="18" t="str">
        <f>INDEX('Input - Relative Values'!$K$12:$K$54,MATCH($F53,'Input - Relative Values'!$M$12:$M$54,0),1)</f>
        <v>TRICARE Supplement Plan</v>
      </c>
      <c r="I53" s="54">
        <f>VLOOKUP($F53,'Input - Relative Values'!$M$12:$N$54,2,0)</f>
        <v>1.1576245114272645</v>
      </c>
      <c r="K53" s="110">
        <v>67.5</v>
      </c>
      <c r="L53" s="110">
        <v>132.5</v>
      </c>
      <c r="M53" s="110">
        <v>132.5</v>
      </c>
      <c r="N53" s="110">
        <v>178.5</v>
      </c>
      <c r="O53" s="6"/>
      <c r="P53" s="110">
        <v>67.5</v>
      </c>
      <c r="Q53" s="110">
        <v>132.5</v>
      </c>
      <c r="R53" s="110">
        <v>132.5</v>
      </c>
      <c r="S53" s="110">
        <v>178.5</v>
      </c>
      <c r="U53" s="56">
        <f>VLOOKUP($F53,'Medical Migration'!$F$12:$R$75,COLUMN()-COLUMN($U53)+9,0)</f>
        <v>4</v>
      </c>
      <c r="V53" s="56">
        <f>VLOOKUP($F53,'Medical Migration'!$F$12:$R$75,COLUMN()-COLUMN($U53)+9,0)</f>
        <v>4</v>
      </c>
      <c r="W53" s="56">
        <f>VLOOKUP($F53,'Medical Migration'!$F$12:$R$75,COLUMN()-COLUMN($U53)+9,0)</f>
        <v>0</v>
      </c>
      <c r="X53" s="56">
        <f>VLOOKUP($F53,'Medical Migration'!$F$12:$R$75,COLUMN()-COLUMN($U53)+9,0)</f>
        <v>7</v>
      </c>
      <c r="Y53" s="56">
        <f t="shared" ref="Y53" si="2">SUM(U53:X53)</f>
        <v>15</v>
      </c>
      <c r="AA53" s="57">
        <f t="shared" si="1"/>
        <v>24594</v>
      </c>
      <c r="AB53" s="57"/>
      <c r="AC53" s="3"/>
    </row>
    <row r="54" spans="1:29" ht="13.5" customHeight="1" thickBot="1" x14ac:dyDescent="0.25">
      <c r="A54" s="3"/>
      <c r="U54" s="71">
        <f>SUM(U12:U53)</f>
        <v>32917</v>
      </c>
      <c r="V54" s="71">
        <f t="shared" ref="V54:Y54" si="3">SUM(V12:V53)</f>
        <v>12938.000000000002</v>
      </c>
      <c r="W54" s="71">
        <f t="shared" si="3"/>
        <v>7981.9999999999991</v>
      </c>
      <c r="X54" s="71">
        <f t="shared" si="3"/>
        <v>18490</v>
      </c>
      <c r="Y54" s="71">
        <f t="shared" si="3"/>
        <v>72327</v>
      </c>
      <c r="AA54" s="72">
        <f>SUM(AA12:AA53)</f>
        <v>1198785578.9040003</v>
      </c>
      <c r="AC54" s="3"/>
    </row>
    <row r="55" spans="1:29" ht="13.5" thickTop="1" x14ac:dyDescent="0.2">
      <c r="A55" s="3"/>
      <c r="U55" s="56"/>
      <c r="V55" s="56"/>
      <c r="W55" s="56"/>
      <c r="X55" s="56"/>
      <c r="AC55" s="3"/>
    </row>
    <row r="56" spans="1:29" x14ac:dyDescent="0.2">
      <c r="A56" s="3"/>
      <c r="U56" s="56"/>
      <c r="V56" s="56"/>
      <c r="W56" s="56"/>
      <c r="X56" s="56"/>
      <c r="AC56" s="3"/>
    </row>
    <row r="57" spans="1:29" ht="16.5" thickBot="1" x14ac:dyDescent="0.3">
      <c r="A57" s="3"/>
      <c r="E57" s="37" t="s">
        <v>291</v>
      </c>
      <c r="F57" s="37"/>
      <c r="G57" s="37"/>
      <c r="H57" s="37"/>
      <c r="I57" s="37"/>
      <c r="J57" s="37"/>
      <c r="K57" s="37"/>
      <c r="L57" s="37"/>
      <c r="M57" s="37"/>
      <c r="N57" s="37"/>
      <c r="O57" s="37"/>
      <c r="P57" s="37"/>
      <c r="Q57" s="37"/>
      <c r="R57" s="37"/>
      <c r="S57" s="37"/>
      <c r="T57" s="37"/>
      <c r="U57" s="37"/>
      <c r="V57" s="37"/>
      <c r="W57" s="37"/>
      <c r="X57" s="37"/>
      <c r="Y57" s="37"/>
      <c r="Z57" s="37"/>
      <c r="AA57" s="37"/>
      <c r="AB57" s="37"/>
      <c r="AC57" s="3"/>
    </row>
    <row r="58" spans="1:29" ht="13.5" thickTop="1" x14ac:dyDescent="0.2">
      <c r="A58" s="3"/>
      <c r="U58" s="56"/>
      <c r="V58" s="56"/>
      <c r="W58" s="56"/>
      <c r="X58" s="56"/>
      <c r="AC58" s="3"/>
    </row>
    <row r="59" spans="1:29" ht="13.5" thickBot="1" x14ac:dyDescent="0.25">
      <c r="A59" s="3"/>
      <c r="K59" s="136" t="s">
        <v>292</v>
      </c>
      <c r="L59" s="136"/>
      <c r="M59" s="136"/>
      <c r="N59" s="136"/>
      <c r="P59" s="136" t="s">
        <v>170</v>
      </c>
      <c r="Q59" s="136"/>
      <c r="R59" s="136"/>
      <c r="S59" s="136"/>
      <c r="U59" s="135" t="s">
        <v>214</v>
      </c>
      <c r="V59" s="135"/>
      <c r="W59" s="135"/>
      <c r="X59" s="135"/>
      <c r="Y59" s="135"/>
      <c r="AA59" s="137" t="s">
        <v>172</v>
      </c>
      <c r="AB59" s="51"/>
      <c r="AC59" s="3"/>
    </row>
    <row r="60" spans="1:29" ht="13.5" thickBot="1" x14ac:dyDescent="0.25">
      <c r="A60" s="3"/>
      <c r="F60" s="106" t="s">
        <v>20</v>
      </c>
      <c r="G60" s="106" t="s">
        <v>110</v>
      </c>
      <c r="H60" s="106" t="s">
        <v>173</v>
      </c>
      <c r="I60" s="106" t="s">
        <v>174</v>
      </c>
      <c r="K60" s="106" t="s">
        <v>17</v>
      </c>
      <c r="L60" s="106" t="s">
        <v>175</v>
      </c>
      <c r="M60" s="106" t="s">
        <v>176</v>
      </c>
      <c r="N60" s="106" t="s">
        <v>75</v>
      </c>
      <c r="P60" s="106" t="s">
        <v>17</v>
      </c>
      <c r="Q60" s="106" t="s">
        <v>175</v>
      </c>
      <c r="R60" s="106" t="s">
        <v>176</v>
      </c>
      <c r="S60" s="106" t="s">
        <v>177</v>
      </c>
      <c r="U60" s="106" t="s">
        <v>17</v>
      </c>
      <c r="V60" s="106" t="s">
        <v>175</v>
      </c>
      <c r="W60" s="106" t="s">
        <v>176</v>
      </c>
      <c r="X60" s="106" t="s">
        <v>177</v>
      </c>
      <c r="Y60" s="106" t="s">
        <v>0</v>
      </c>
      <c r="AA60" s="136"/>
      <c r="AB60" s="51"/>
      <c r="AC60" s="3"/>
    </row>
    <row r="61" spans="1:29" x14ac:dyDescent="0.2">
      <c r="A61" s="3"/>
      <c r="F61" s="52">
        <f>'Input - Relative Values'!M61</f>
        <v>3950</v>
      </c>
      <c r="G61" s="107" t="str">
        <f>'Input - Relative Values'!L61</f>
        <v>FI</v>
      </c>
      <c r="H61" t="str">
        <f>INDEX('Input - Relative Values'!$K$61:$K$74,MATCH($F61,'Input - Relative Values'!$M$61:$M$74,0))</f>
        <v>Cigna DHMO</v>
      </c>
      <c r="I61" s="108" t="str">
        <f>INDEX('Input - Relative Values'!$N$61:$N$74,MATCH($F61,'Input - Relative Values'!$M$61:$M$74,0))</f>
        <v>N/A</v>
      </c>
      <c r="K61" s="110">
        <v>15.58</v>
      </c>
      <c r="L61" s="110">
        <v>29.21</v>
      </c>
      <c r="M61" s="110">
        <v>32.159999999999997</v>
      </c>
      <c r="N61" s="110">
        <v>50.21</v>
      </c>
      <c r="O61" s="6"/>
      <c r="P61" s="110">
        <v>15.93</v>
      </c>
      <c r="Q61" s="110">
        <v>29.87</v>
      </c>
      <c r="R61" s="110">
        <v>32.89</v>
      </c>
      <c r="S61" s="110">
        <v>51.34</v>
      </c>
      <c r="U61" s="56">
        <v>4801</v>
      </c>
      <c r="V61" s="56">
        <v>1908</v>
      </c>
      <c r="W61" s="56">
        <v>1318</v>
      </c>
      <c r="X61" s="56">
        <v>2702</v>
      </c>
      <c r="Y61" s="56">
        <f>SUM(U61:X61)</f>
        <v>10729</v>
      </c>
      <c r="AA61" s="57">
        <f t="shared" ref="AA61:AA74" si="4">SUMPRODUCT(P61:S61,U61:X61)*12</f>
        <v>3786499.0799999996</v>
      </c>
      <c r="AC61" s="3"/>
    </row>
    <row r="62" spans="1:29" x14ac:dyDescent="0.2">
      <c r="A62" s="3"/>
      <c r="F62" s="52">
        <f>'Input - Relative Values'!M62</f>
        <v>3861</v>
      </c>
      <c r="G62" s="107" t="str">
        <f>'Input - Relative Values'!L62</f>
        <v>FI</v>
      </c>
      <c r="H62" t="str">
        <f>INDEX('Input - Relative Values'!$K$61:$K$74,MATCH($F62,'Input - Relative Values'!$M$61:$M$74,0))</f>
        <v>HMSA Dental Network</v>
      </c>
      <c r="I62" s="108" t="str">
        <f>INDEX('Input - Relative Values'!$N$61:$N$74,MATCH($F62,'Input - Relative Values'!$M$61:$M$74,0))</f>
        <v>N/A</v>
      </c>
      <c r="K62" s="110">
        <v>39.019999999999996</v>
      </c>
      <c r="L62" s="110">
        <v>81.899999999999991</v>
      </c>
      <c r="M62" s="110">
        <v>74.14</v>
      </c>
      <c r="N62" s="110">
        <v>117.06</v>
      </c>
      <c r="O62" s="6"/>
      <c r="P62" s="110">
        <v>39.020000000000003</v>
      </c>
      <c r="Q62" s="110">
        <v>81.900000000000006</v>
      </c>
      <c r="R62" s="110">
        <v>74.14</v>
      </c>
      <c r="S62" s="110">
        <v>117.06</v>
      </c>
      <c r="U62" s="56">
        <v>81</v>
      </c>
      <c r="V62" s="56">
        <v>16</v>
      </c>
      <c r="W62" s="56">
        <v>13</v>
      </c>
      <c r="X62" s="56">
        <v>16</v>
      </c>
      <c r="Y62" s="56">
        <f t="shared" ref="Y62:Y74" si="5">SUM(U62:X62)</f>
        <v>126</v>
      </c>
      <c r="AA62" s="57">
        <f t="shared" si="4"/>
        <v>87693.6</v>
      </c>
      <c r="AC62" s="3"/>
    </row>
    <row r="63" spans="1:29" x14ac:dyDescent="0.2">
      <c r="A63" s="3"/>
      <c r="F63" s="52">
        <f>'Input - Relative Values'!M63</f>
        <v>3871</v>
      </c>
      <c r="G63" s="107" t="str">
        <f>'Input - Relative Values'!L63</f>
        <v>FI</v>
      </c>
      <c r="H63" t="str">
        <f>INDEX('Input - Relative Values'!$K$61:$K$74,MATCH($F63,'Input - Relative Values'!$M$61:$M$74,0))</f>
        <v>HMSA Dental PPP</v>
      </c>
      <c r="I63" s="108" t="str">
        <f>INDEX('Input - Relative Values'!$N$61:$N$74,MATCH($F63,'Input - Relative Values'!$M$61:$M$74,0))</f>
        <v>N/A</v>
      </c>
      <c r="K63" s="110">
        <v>39.019999999999996</v>
      </c>
      <c r="L63" s="110">
        <v>81.899999999999991</v>
      </c>
      <c r="M63" s="110">
        <v>74.14</v>
      </c>
      <c r="N63" s="110">
        <v>117.06</v>
      </c>
      <c r="O63" s="6"/>
      <c r="P63" s="110">
        <v>39.020000000000003</v>
      </c>
      <c r="Q63" s="110">
        <v>81.900000000000006</v>
      </c>
      <c r="R63" s="110">
        <v>74.14</v>
      </c>
      <c r="S63" s="110">
        <v>117.06</v>
      </c>
      <c r="U63" s="56">
        <v>143</v>
      </c>
      <c r="V63" s="56">
        <v>56</v>
      </c>
      <c r="W63" s="56">
        <v>24</v>
      </c>
      <c r="X63" s="56">
        <v>53</v>
      </c>
      <c r="Y63" s="56">
        <f t="shared" si="5"/>
        <v>276</v>
      </c>
      <c r="AA63" s="57">
        <f t="shared" si="4"/>
        <v>217797.60000000003</v>
      </c>
      <c r="AC63" s="3"/>
    </row>
    <row r="64" spans="1:29" x14ac:dyDescent="0.2">
      <c r="A64" s="3"/>
      <c r="F64" s="52">
        <f>'Input - Relative Values'!M64</f>
        <v>3881</v>
      </c>
      <c r="G64" s="107" t="str">
        <f>'Input - Relative Values'!L64</f>
        <v>FI</v>
      </c>
      <c r="H64" t="str">
        <f>INDEX('Input - Relative Values'!$K$61:$K$74,MATCH($F64,'Input - Relative Values'!$M$61:$M$74,0))</f>
        <v>HMSA Dental Network (CMI)</v>
      </c>
      <c r="I64" s="108" t="str">
        <f>INDEX('Input - Relative Values'!$N$61:$N$74,MATCH($F64,'Input - Relative Values'!$M$61:$M$74,0))</f>
        <v>N/A</v>
      </c>
      <c r="K64" s="110">
        <v>35.44</v>
      </c>
      <c r="L64" s="110">
        <v>74.44</v>
      </c>
      <c r="M64" s="110">
        <v>67.36</v>
      </c>
      <c r="N64" s="110">
        <v>106.36</v>
      </c>
      <c r="O64" s="6"/>
      <c r="P64" s="110">
        <v>35.44</v>
      </c>
      <c r="Q64" s="110">
        <v>74.44</v>
      </c>
      <c r="R64" s="110">
        <v>67.36</v>
      </c>
      <c r="S64" s="110">
        <v>106.36</v>
      </c>
      <c r="U64" s="56">
        <v>0</v>
      </c>
      <c r="V64" s="56">
        <v>1</v>
      </c>
      <c r="W64" s="56">
        <v>0</v>
      </c>
      <c r="X64" s="56">
        <v>0</v>
      </c>
      <c r="Y64" s="56">
        <f t="shared" si="5"/>
        <v>1</v>
      </c>
      <c r="AA64" s="57">
        <f t="shared" si="4"/>
        <v>893.28</v>
      </c>
      <c r="AC64" s="3"/>
    </row>
    <row r="65" spans="1:29" x14ac:dyDescent="0.2">
      <c r="A65" s="3"/>
      <c r="F65" s="52">
        <f>'Input - Relative Values'!M65</f>
        <v>3891</v>
      </c>
      <c r="G65" s="107" t="str">
        <f>'Input - Relative Values'!L65</f>
        <v>FI</v>
      </c>
      <c r="H65" t="str">
        <f>INDEX('Input - Relative Values'!$K$61:$K$74,MATCH($F65,'Input - Relative Values'!$M$61:$M$74,0))</f>
        <v>HMSA Dental PPP (CMI)</v>
      </c>
      <c r="I65" s="108" t="str">
        <f>INDEX('Input - Relative Values'!$N$61:$N$74,MATCH($F65,'Input - Relative Values'!$M$61:$M$74,0))</f>
        <v>N/A</v>
      </c>
      <c r="K65" s="110">
        <v>35.44</v>
      </c>
      <c r="L65" s="110">
        <v>74.44</v>
      </c>
      <c r="M65" s="110">
        <v>67.36</v>
      </c>
      <c r="N65" s="110">
        <v>106.36</v>
      </c>
      <c r="O65" s="6"/>
      <c r="P65" s="110">
        <v>35.44</v>
      </c>
      <c r="Q65" s="110">
        <v>74.44</v>
      </c>
      <c r="R65" s="110">
        <v>67.36</v>
      </c>
      <c r="S65" s="110">
        <v>106.36</v>
      </c>
      <c r="U65" s="56">
        <v>0</v>
      </c>
      <c r="V65" s="56">
        <v>1</v>
      </c>
      <c r="W65" s="56">
        <v>0</v>
      </c>
      <c r="X65" s="56">
        <v>1</v>
      </c>
      <c r="Y65" s="56">
        <f t="shared" si="5"/>
        <v>2</v>
      </c>
      <c r="AA65" s="57">
        <f t="shared" si="4"/>
        <v>2169.6000000000004</v>
      </c>
      <c r="AC65" s="3"/>
    </row>
    <row r="66" spans="1:29" x14ac:dyDescent="0.2">
      <c r="A66" s="3"/>
      <c r="F66" s="52">
        <f>'Input - Relative Values'!M66</f>
        <v>3901</v>
      </c>
      <c r="G66" s="107" t="str">
        <f>'Input - Relative Values'!L66</f>
        <v>FI</v>
      </c>
      <c r="H66" t="str">
        <f>INDEX('Input - Relative Values'!$K$61:$K$74,MATCH($F66,'Input - Relative Values'!$M$61:$M$74,0))</f>
        <v>TakeCare Dental (CMI Guam)</v>
      </c>
      <c r="I66" s="108" t="str">
        <f>INDEX('Input - Relative Values'!$N$61:$N$74,MATCH($F66,'Input - Relative Values'!$M$61:$M$74,0))</f>
        <v>N/A</v>
      </c>
      <c r="K66" s="110">
        <v>56.71</v>
      </c>
      <c r="L66" s="110">
        <v>119.09</v>
      </c>
      <c r="M66" s="110">
        <v>107.76</v>
      </c>
      <c r="N66" s="110">
        <v>170.14</v>
      </c>
      <c r="O66" s="6"/>
      <c r="P66" s="110">
        <v>56.71</v>
      </c>
      <c r="Q66" s="110">
        <v>119.09</v>
      </c>
      <c r="R66" s="110">
        <v>107.76</v>
      </c>
      <c r="S66" s="110">
        <v>170.14</v>
      </c>
      <c r="U66" s="56">
        <v>56</v>
      </c>
      <c r="V66" s="56">
        <v>46</v>
      </c>
      <c r="W66" s="56">
        <v>37</v>
      </c>
      <c r="X66" s="56">
        <v>132</v>
      </c>
      <c r="Y66" s="56">
        <f t="shared" si="5"/>
        <v>271</v>
      </c>
      <c r="AA66" s="57">
        <f t="shared" si="4"/>
        <v>421194</v>
      </c>
      <c r="AC66" s="3"/>
    </row>
    <row r="67" spans="1:29" x14ac:dyDescent="0.2">
      <c r="A67" s="3"/>
      <c r="F67" s="52">
        <f>'Input - Relative Values'!M67</f>
        <v>3911</v>
      </c>
      <c r="G67" s="107" t="str">
        <f>'Input - Relative Values'!L67</f>
        <v>FI</v>
      </c>
      <c r="H67" t="str">
        <f>INDEX('Input - Relative Values'!$K$61:$K$74,MATCH($F67,'Input - Relative Values'!$M$61:$M$74,0))</f>
        <v>TakeCare Dental (CMI Saipan)</v>
      </c>
      <c r="I67" s="108" t="str">
        <f>INDEX('Input - Relative Values'!$N$61:$N$74,MATCH($F67,'Input - Relative Values'!$M$61:$M$74,0))</f>
        <v>N/A</v>
      </c>
      <c r="K67" s="110">
        <v>56.71</v>
      </c>
      <c r="L67" s="110">
        <v>119.09</v>
      </c>
      <c r="M67" s="110">
        <v>107.76</v>
      </c>
      <c r="N67" s="110">
        <v>170.14</v>
      </c>
      <c r="O67" s="6"/>
      <c r="P67" s="110">
        <v>56.71</v>
      </c>
      <c r="Q67" s="110">
        <v>119.09</v>
      </c>
      <c r="R67" s="110">
        <v>107.76</v>
      </c>
      <c r="S67" s="110">
        <v>170.14</v>
      </c>
      <c r="U67" s="56">
        <v>0</v>
      </c>
      <c r="V67" s="56">
        <v>0</v>
      </c>
      <c r="W67" s="56">
        <v>0</v>
      </c>
      <c r="X67" s="56">
        <v>3</v>
      </c>
      <c r="Y67" s="56">
        <f t="shared" si="5"/>
        <v>3</v>
      </c>
      <c r="AA67" s="57">
        <f t="shared" si="4"/>
        <v>6125.0399999999991</v>
      </c>
      <c r="AC67" s="3"/>
    </row>
    <row r="68" spans="1:29" x14ac:dyDescent="0.2">
      <c r="A68" s="3"/>
      <c r="F68" s="52">
        <f>'Input - Relative Values'!M68</f>
        <v>3943</v>
      </c>
      <c r="G68" s="107" t="str">
        <f>'Input - Relative Values'!L68</f>
        <v>FI</v>
      </c>
      <c r="H68" t="str">
        <f>INDEX('Input - Relative Values'!$K$61:$K$74,MATCH($F68,'Input - Relative Values'!$M$61:$M$74,0))</f>
        <v>Retired Officer Dental Plan</v>
      </c>
      <c r="I68" s="108" t="str">
        <f>INDEX('Input - Relative Values'!$N$61:$N$74,MATCH($F68,'Input - Relative Values'!$M$61:$M$74,0))</f>
        <v>N/A</v>
      </c>
      <c r="K68" s="110">
        <v>40.93</v>
      </c>
      <c r="L68" s="110">
        <v>80.22</v>
      </c>
      <c r="M68" s="110">
        <v>89.04</v>
      </c>
      <c r="N68" s="110">
        <v>129.94</v>
      </c>
      <c r="O68" s="6"/>
      <c r="P68" s="110">
        <v>40.93</v>
      </c>
      <c r="Q68" s="110">
        <v>80.22</v>
      </c>
      <c r="R68" s="110">
        <v>89.04</v>
      </c>
      <c r="S68" s="110">
        <v>129.94</v>
      </c>
      <c r="U68" s="56">
        <v>3</v>
      </c>
      <c r="V68" s="56">
        <v>4</v>
      </c>
      <c r="W68" s="56">
        <v>2</v>
      </c>
      <c r="X68" s="56">
        <v>2</v>
      </c>
      <c r="Y68" s="56">
        <f t="shared" si="5"/>
        <v>11</v>
      </c>
      <c r="AA68" s="57">
        <f t="shared" si="4"/>
        <v>10579.56</v>
      </c>
      <c r="AC68" s="3"/>
    </row>
    <row r="69" spans="1:29" x14ac:dyDescent="0.2">
      <c r="A69" s="3"/>
      <c r="F69" s="52">
        <f>'Input - Relative Values'!M69</f>
        <v>3960</v>
      </c>
      <c r="G69" s="107" t="str">
        <f>'Input - Relative Values'!L69</f>
        <v>SI</v>
      </c>
      <c r="H69" t="str">
        <f>INDEX('Input - Relative Values'!$K$61:$K$74,MATCH($F69,'Input - Relative Values'!$M$61:$M$74,0))</f>
        <v>Preventive DPPO</v>
      </c>
      <c r="I69" s="108">
        <f>INDEX('Input - Relative Values'!$N$61:$N$74,MATCH($F69,'Input - Relative Values'!$M$61:$M$74,0))</f>
        <v>0.54659237057292931</v>
      </c>
      <c r="K69" s="110"/>
      <c r="L69" s="110"/>
      <c r="M69" s="110"/>
      <c r="N69" s="110"/>
      <c r="O69" s="6"/>
      <c r="P69" s="110">
        <v>26.1</v>
      </c>
      <c r="Q69" s="110">
        <v>52.2</v>
      </c>
      <c r="R69" s="110">
        <v>65.25</v>
      </c>
      <c r="S69" s="110">
        <v>91.35</v>
      </c>
      <c r="U69" s="56">
        <v>2737</v>
      </c>
      <c r="V69" s="56">
        <v>883</v>
      </c>
      <c r="W69" s="56">
        <v>588</v>
      </c>
      <c r="X69" s="56">
        <v>1338</v>
      </c>
      <c r="Y69" s="56">
        <f t="shared" si="5"/>
        <v>5546</v>
      </c>
      <c r="AA69" s="57">
        <f t="shared" si="4"/>
        <v>3337459.1999999997</v>
      </c>
      <c r="AC69" s="3"/>
    </row>
    <row r="70" spans="1:29" x14ac:dyDescent="0.2">
      <c r="A70" s="3"/>
      <c r="F70" s="52">
        <f>'Input - Relative Values'!M70</f>
        <v>3975</v>
      </c>
      <c r="G70" s="107" t="str">
        <f>'Input - Relative Values'!L70</f>
        <v>FI</v>
      </c>
      <c r="H70" t="str">
        <f>INDEX('Input - Relative Values'!$K$61:$K$74,MATCH($F70,'Input - Relative Values'!$M$61:$M$74,0))</f>
        <v>Intl Preventive DPPO</v>
      </c>
      <c r="I70" s="108">
        <f>INDEX('Input - Relative Values'!$N$61:$N$74,MATCH($F70,'Input - Relative Values'!$M$61:$M$74,0))</f>
        <v>0.54659237057292931</v>
      </c>
      <c r="K70" s="110">
        <v>20.440000000000001</v>
      </c>
      <c r="L70" s="110">
        <v>38.840000000000003</v>
      </c>
      <c r="M70" s="110">
        <v>43.95</v>
      </c>
      <c r="N70" s="110">
        <v>71.55</v>
      </c>
      <c r="O70" s="6"/>
      <c r="P70" s="110">
        <v>26.1</v>
      </c>
      <c r="Q70" s="110">
        <v>52.2</v>
      </c>
      <c r="R70" s="110">
        <v>65.25</v>
      </c>
      <c r="S70" s="110">
        <v>91.35</v>
      </c>
      <c r="U70" s="56">
        <v>12</v>
      </c>
      <c r="V70" s="56">
        <v>3</v>
      </c>
      <c r="W70" s="56">
        <v>2</v>
      </c>
      <c r="X70" s="56">
        <v>14</v>
      </c>
      <c r="Y70" s="56">
        <f t="shared" si="5"/>
        <v>31</v>
      </c>
      <c r="AA70" s="57">
        <f t="shared" si="4"/>
        <v>22550.399999999998</v>
      </c>
      <c r="AC70" s="3"/>
    </row>
    <row r="71" spans="1:29" x14ac:dyDescent="0.2">
      <c r="A71" s="3"/>
      <c r="F71" s="52">
        <f>'Input - Relative Values'!M71</f>
        <v>3970</v>
      </c>
      <c r="G71" s="107" t="str">
        <f>'Input - Relative Values'!L71</f>
        <v>SI</v>
      </c>
      <c r="H71" t="str">
        <f>INDEX('Input - Relative Values'!$K$61:$K$74,MATCH($F71,'Input - Relative Values'!$M$61:$M$74,0))</f>
        <v>Premium DPPO</v>
      </c>
      <c r="I71" s="108">
        <f>INDEX('Input - Relative Values'!$N$61:$N$74,MATCH($F71,'Input - Relative Values'!$M$61:$M$74,0))</f>
        <v>0.95277579933401491</v>
      </c>
      <c r="K71" s="110"/>
      <c r="L71" s="110"/>
      <c r="M71" s="110"/>
      <c r="N71" s="110"/>
      <c r="O71" s="6"/>
      <c r="P71" s="110">
        <v>45.49</v>
      </c>
      <c r="Q71" s="110">
        <v>90.99</v>
      </c>
      <c r="R71" s="110">
        <v>113.74</v>
      </c>
      <c r="S71" s="110">
        <v>159.22999999999999</v>
      </c>
      <c r="U71" s="56">
        <v>11721</v>
      </c>
      <c r="V71" s="56">
        <v>6694</v>
      </c>
      <c r="W71" s="56">
        <v>3318</v>
      </c>
      <c r="X71" s="56">
        <v>9737</v>
      </c>
      <c r="Y71" s="56">
        <f t="shared" si="5"/>
        <v>31470</v>
      </c>
      <c r="AA71" s="57">
        <f t="shared" si="4"/>
        <v>36841046.160000004</v>
      </c>
      <c r="AC71" s="3"/>
    </row>
    <row r="72" spans="1:29" x14ac:dyDescent="0.2">
      <c r="A72" s="3"/>
      <c r="F72" s="52">
        <f>'Input - Relative Values'!M72</f>
        <v>3985</v>
      </c>
      <c r="G72" s="107" t="str">
        <f>'Input - Relative Values'!L72</f>
        <v>FI</v>
      </c>
      <c r="H72" t="str">
        <f>INDEX('Input - Relative Values'!$K$61:$K$74,MATCH($F72,'Input - Relative Values'!$M$61:$M$74,0))</f>
        <v>Intl Premium DPPO</v>
      </c>
      <c r="I72" s="108">
        <f>INDEX('Input - Relative Values'!$N$61:$N$74,MATCH($F72,'Input - Relative Values'!$M$61:$M$74,0))</f>
        <v>0.95277579933401491</v>
      </c>
      <c r="K72" s="110">
        <v>35.36</v>
      </c>
      <c r="L72" s="110">
        <v>67.180000000000007</v>
      </c>
      <c r="M72" s="110">
        <v>76.02</v>
      </c>
      <c r="N72" s="110">
        <v>123.75</v>
      </c>
      <c r="O72" s="6"/>
      <c r="P72" s="110">
        <v>45.49</v>
      </c>
      <c r="Q72" s="110">
        <v>90.99</v>
      </c>
      <c r="R72" s="110">
        <v>113.74</v>
      </c>
      <c r="S72" s="110">
        <v>159.22999999999999</v>
      </c>
      <c r="U72" s="56">
        <v>201</v>
      </c>
      <c r="V72" s="56">
        <v>74</v>
      </c>
      <c r="W72" s="56">
        <v>43</v>
      </c>
      <c r="X72" s="56">
        <v>45</v>
      </c>
      <c r="Y72" s="56">
        <f t="shared" si="5"/>
        <v>363</v>
      </c>
      <c r="AA72" s="57">
        <f t="shared" si="4"/>
        <v>335195.03999999998</v>
      </c>
      <c r="AC72" s="3"/>
    </row>
    <row r="73" spans="1:29" x14ac:dyDescent="0.2">
      <c r="A73" s="3"/>
      <c r="F73" s="52">
        <f>'Input - Relative Values'!M73</f>
        <v>3980</v>
      </c>
      <c r="G73" s="107" t="str">
        <f>'Input - Relative Values'!L73</f>
        <v>SI</v>
      </c>
      <c r="H73" t="str">
        <f>INDEX('Input - Relative Values'!$K$61:$K$74,MATCH($F73,'Input - Relative Values'!$M$61:$M$74,0))</f>
        <v>Traditional/Core DPPO</v>
      </c>
      <c r="I73" s="108">
        <f>INDEX('Input - Relative Values'!$N$61:$N$74,MATCH($F73,'Input - Relative Values'!$M$61:$M$74,0))</f>
        <v>1</v>
      </c>
      <c r="K73" s="110"/>
      <c r="L73" s="110"/>
      <c r="M73" s="110"/>
      <c r="N73" s="110"/>
      <c r="O73" s="6"/>
      <c r="P73" s="110">
        <v>47.75</v>
      </c>
      <c r="Q73" s="110">
        <v>95.5</v>
      </c>
      <c r="R73" s="110">
        <v>119.37</v>
      </c>
      <c r="S73" s="110">
        <v>167.12</v>
      </c>
      <c r="U73" s="56">
        <v>8185</v>
      </c>
      <c r="V73" s="56">
        <v>5221</v>
      </c>
      <c r="W73" s="56">
        <v>1882</v>
      </c>
      <c r="X73" s="56">
        <v>6537</v>
      </c>
      <c r="Y73" s="56">
        <f t="shared" si="5"/>
        <v>21825</v>
      </c>
      <c r="AA73" s="57">
        <f t="shared" si="4"/>
        <v>26478684.360000003</v>
      </c>
      <c r="AC73" s="3"/>
    </row>
    <row r="74" spans="1:29" x14ac:dyDescent="0.2">
      <c r="A74" s="3"/>
      <c r="F74" s="52">
        <f>'Input - Relative Values'!M74</f>
        <v>3990</v>
      </c>
      <c r="G74" s="107" t="str">
        <f>'Input - Relative Values'!L74</f>
        <v>FI</v>
      </c>
      <c r="H74" t="str">
        <f>INDEX('Input - Relative Values'!$K$61:$K$74,MATCH($F74,'Input - Relative Values'!$M$61:$M$74,0))</f>
        <v>Intl Traditional/Core DPPO</v>
      </c>
      <c r="I74" s="108">
        <f>INDEX('Input - Relative Values'!$N$61:$N$74,MATCH($F74,'Input - Relative Values'!$M$61:$M$74,0))</f>
        <v>1</v>
      </c>
      <c r="K74" s="110">
        <v>36.35</v>
      </c>
      <c r="L74" s="110">
        <v>69.099999999999994</v>
      </c>
      <c r="M74" s="110">
        <v>78.180000000000007</v>
      </c>
      <c r="N74" s="110">
        <v>127.27</v>
      </c>
      <c r="O74" s="6"/>
      <c r="P74" s="110">
        <v>47.75</v>
      </c>
      <c r="Q74" s="110">
        <v>95.5</v>
      </c>
      <c r="R74" s="110">
        <v>119.37</v>
      </c>
      <c r="S74" s="110">
        <v>167.12</v>
      </c>
      <c r="U74" s="56">
        <v>156</v>
      </c>
      <c r="V74" s="56">
        <v>30</v>
      </c>
      <c r="W74" s="56">
        <v>26</v>
      </c>
      <c r="X74" s="56">
        <v>25</v>
      </c>
      <c r="Y74" s="56">
        <f t="shared" si="5"/>
        <v>237</v>
      </c>
      <c r="AA74" s="57">
        <f t="shared" si="4"/>
        <v>211147.44</v>
      </c>
      <c r="AC74" s="3"/>
    </row>
    <row r="75" spans="1:29" ht="13.5" thickBot="1" x14ac:dyDescent="0.25">
      <c r="A75" s="3"/>
      <c r="U75" s="71">
        <f>SUM(U61:U74)</f>
        <v>28096</v>
      </c>
      <c r="V75" s="71">
        <f t="shared" ref="V75:Y75" si="6">SUM(V61:V74)</f>
        <v>14937</v>
      </c>
      <c r="W75" s="71">
        <f t="shared" si="6"/>
        <v>7253</v>
      </c>
      <c r="X75" s="71">
        <f t="shared" si="6"/>
        <v>20605</v>
      </c>
      <c r="Y75" s="71">
        <f t="shared" si="6"/>
        <v>70891</v>
      </c>
      <c r="AA75" s="72">
        <f>SUM(AA61:AA74)</f>
        <v>71759034.359999999</v>
      </c>
      <c r="AC75" s="3"/>
    </row>
    <row r="76" spans="1:29" ht="13.5" thickTop="1" x14ac:dyDescent="0.2">
      <c r="A76" s="3"/>
      <c r="U76" s="56"/>
      <c r="V76" s="56"/>
      <c r="W76" s="56"/>
      <c r="X76" s="56"/>
      <c r="AC76" s="3"/>
    </row>
    <row r="77" spans="1:29" x14ac:dyDescent="0.2">
      <c r="A77" s="3"/>
      <c r="E77" s="58" t="s">
        <v>178</v>
      </c>
      <c r="F77" t="s">
        <v>179</v>
      </c>
      <c r="AC77" s="3"/>
    </row>
    <row r="78" spans="1:29" x14ac:dyDescent="0.2">
      <c r="A78" s="3"/>
      <c r="E78" s="55" t="s">
        <v>180</v>
      </c>
      <c r="F78" t="s">
        <v>181</v>
      </c>
      <c r="AC78" s="3"/>
    </row>
    <row r="79" spans="1:29" x14ac:dyDescent="0.2">
      <c r="A79" s="3"/>
      <c r="AC79" s="3"/>
    </row>
    <row r="80" spans="1:29"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sheetData>
  <mergeCells count="8">
    <mergeCell ref="AA10:AA11"/>
    <mergeCell ref="K10:N10"/>
    <mergeCell ref="P10:S10"/>
    <mergeCell ref="U10:Y10"/>
    <mergeCell ref="K59:N59"/>
    <mergeCell ref="P59:S59"/>
    <mergeCell ref="U59:Y59"/>
    <mergeCell ref="AA59:AA6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U79"/>
  <sheetViews>
    <sheetView showGridLines="0" zoomScaleNormal="100" workbookViewId="0">
      <pane ySplit="11" topLeftCell="A12" activePane="bottomLeft" state="frozen"/>
      <selection pane="bottomLeft"/>
    </sheetView>
  </sheetViews>
  <sheetFormatPr defaultColWidth="0" defaultRowHeight="12.75" zeroHeight="1" x14ac:dyDescent="0.2"/>
  <cols>
    <col min="1" max="1" width="2.83203125" style="60" customWidth="1"/>
    <col min="2" max="5" width="1.83203125" style="63" customWidth="1"/>
    <col min="6" max="6" width="10.6640625" style="60" customWidth="1"/>
    <col min="7" max="7" width="27.5" style="60" bestFit="1" customWidth="1"/>
    <col min="8" max="12" width="9.83203125" style="61" customWidth="1"/>
    <col min="13" max="13" width="1.83203125" style="60" customWidth="1"/>
    <col min="14" max="18" width="9.83203125" style="60" customWidth="1"/>
    <col min="19" max="19" width="1.83203125" style="60" customWidth="1"/>
    <col min="20" max="20" width="2.83203125" style="59" customWidth="1"/>
    <col min="21" max="40" width="10.6640625" style="59" hidden="1" customWidth="1"/>
    <col min="41" max="16384" width="10.6640625" style="59" hidden="1"/>
  </cols>
  <sheetData>
    <row r="1" spans="1:21" x14ac:dyDescent="0.2">
      <c r="A1" s="3"/>
      <c r="B1" s="3"/>
      <c r="C1" s="3"/>
      <c r="D1" s="3"/>
      <c r="E1" s="3"/>
      <c r="F1" s="3"/>
      <c r="G1" s="3"/>
      <c r="H1" s="3"/>
      <c r="I1" s="3"/>
      <c r="J1" s="3"/>
      <c r="K1" s="3"/>
      <c r="L1" s="3"/>
      <c r="M1" s="3"/>
      <c r="N1" s="3"/>
      <c r="O1" s="3"/>
      <c r="P1" s="3"/>
      <c r="Q1" s="3"/>
      <c r="R1" s="3"/>
      <c r="S1" s="3"/>
      <c r="T1" s="3"/>
      <c r="U1" s="34"/>
    </row>
    <row r="2" spans="1:21" x14ac:dyDescent="0.2">
      <c r="A2" s="3"/>
      <c r="B2" s="33"/>
      <c r="C2" s="33"/>
      <c r="D2" s="33"/>
      <c r="E2" s="33"/>
      <c r="M2" s="33"/>
      <c r="S2" s="33"/>
      <c r="T2" s="3"/>
      <c r="U2" s="34"/>
    </row>
    <row r="3" spans="1:21" ht="20.25" x14ac:dyDescent="0.3">
      <c r="A3" s="3"/>
      <c r="B3" s="33"/>
      <c r="C3" s="35" t="s">
        <v>322</v>
      </c>
      <c r="D3" s="35"/>
      <c r="E3" s="35"/>
      <c r="F3" s="35"/>
      <c r="G3" s="35"/>
      <c r="H3" s="35"/>
      <c r="I3" s="35"/>
      <c r="J3" s="35"/>
      <c r="K3" s="35"/>
      <c r="L3" s="35"/>
      <c r="M3" s="35"/>
      <c r="N3" s="35"/>
      <c r="O3" s="35"/>
      <c r="P3"/>
      <c r="Q3"/>
      <c r="R3"/>
      <c r="S3" s="33"/>
      <c r="T3" s="3"/>
      <c r="U3" s="34"/>
    </row>
    <row r="4" spans="1:21" x14ac:dyDescent="0.2">
      <c r="A4" s="3"/>
      <c r="B4" s="33"/>
      <c r="C4"/>
      <c r="D4"/>
      <c r="E4"/>
      <c r="F4"/>
      <c r="G4"/>
      <c r="H4"/>
      <c r="I4"/>
      <c r="J4"/>
      <c r="K4"/>
      <c r="L4"/>
      <c r="M4"/>
      <c r="N4"/>
      <c r="O4"/>
      <c r="P4"/>
      <c r="Q4"/>
      <c r="R4"/>
      <c r="S4" s="33"/>
      <c r="T4" s="3"/>
      <c r="U4" s="34"/>
    </row>
    <row r="5" spans="1:21" ht="18.75" thickBot="1" x14ac:dyDescent="0.3">
      <c r="A5" s="3"/>
      <c r="B5" s="33"/>
      <c r="C5"/>
      <c r="D5" s="36" t="s">
        <v>186</v>
      </c>
      <c r="E5" s="36"/>
      <c r="F5" s="36"/>
      <c r="G5" s="36"/>
      <c r="H5" s="36"/>
      <c r="I5" s="36"/>
      <c r="J5" s="36"/>
      <c r="K5" s="36"/>
      <c r="L5" s="36"/>
      <c r="M5" s="36"/>
      <c r="N5" s="36"/>
      <c r="O5" s="36"/>
      <c r="P5" s="36"/>
      <c r="Q5" s="36"/>
      <c r="R5" s="36"/>
      <c r="S5" s="33"/>
      <c r="T5" s="3"/>
      <c r="U5" s="34"/>
    </row>
    <row r="6" spans="1:21" ht="13.5" thickTop="1" x14ac:dyDescent="0.2">
      <c r="A6" s="3"/>
      <c r="B6" s="33"/>
      <c r="C6" s="33"/>
      <c r="D6" s="33"/>
      <c r="E6" s="33"/>
      <c r="M6" s="33"/>
      <c r="S6" s="33"/>
      <c r="T6" s="3"/>
      <c r="U6" s="34"/>
    </row>
    <row r="7" spans="1:21" x14ac:dyDescent="0.2">
      <c r="A7" s="3"/>
      <c r="B7" s="33"/>
      <c r="C7" s="33"/>
      <c r="D7" s="33"/>
      <c r="E7" s="33"/>
      <c r="M7" s="33"/>
      <c r="S7" s="33"/>
      <c r="T7" s="3"/>
      <c r="U7" s="34"/>
    </row>
    <row r="8" spans="1:21" ht="16.5" thickBot="1" x14ac:dyDescent="0.3">
      <c r="A8" s="3"/>
      <c r="B8" s="33"/>
      <c r="C8" s="33"/>
      <c r="D8" s="33"/>
      <c r="E8" s="37" t="s">
        <v>108</v>
      </c>
      <c r="F8" s="37"/>
      <c r="G8" s="37"/>
      <c r="H8" s="37"/>
      <c r="I8" s="37"/>
      <c r="J8" s="37"/>
      <c r="K8" s="37"/>
      <c r="L8" s="37"/>
      <c r="M8" s="37"/>
      <c r="N8" s="37"/>
      <c r="O8" s="37"/>
      <c r="P8" s="37"/>
      <c r="Q8" s="37"/>
      <c r="R8" s="37"/>
      <c r="S8" s="33"/>
      <c r="T8" s="3"/>
      <c r="U8" s="34"/>
    </row>
    <row r="9" spans="1:21" ht="13.5" thickTop="1" x14ac:dyDescent="0.2">
      <c r="A9" s="3"/>
      <c r="B9" s="33"/>
      <c r="C9" s="33"/>
      <c r="D9" s="33"/>
      <c r="E9" s="33"/>
      <c r="M9" s="33"/>
      <c r="S9" s="33"/>
      <c r="T9" s="3"/>
      <c r="U9" s="34"/>
    </row>
    <row r="10" spans="1:21" ht="13.5" thickBot="1" x14ac:dyDescent="0.25">
      <c r="A10" s="3"/>
      <c r="B10" s="33"/>
      <c r="C10" s="33"/>
      <c r="D10" s="33"/>
      <c r="E10" s="33"/>
      <c r="F10" s="33"/>
      <c r="G10" s="33"/>
      <c r="H10" s="135" t="s">
        <v>104</v>
      </c>
      <c r="I10" s="135"/>
      <c r="J10" s="135"/>
      <c r="K10" s="135"/>
      <c r="L10" s="135"/>
      <c r="M10" s="33"/>
      <c r="N10" s="135" t="s">
        <v>105</v>
      </c>
      <c r="O10" s="135"/>
      <c r="P10" s="135"/>
      <c r="Q10" s="135"/>
      <c r="R10" s="135"/>
      <c r="S10" s="33"/>
      <c r="T10" s="3"/>
      <c r="U10" s="34"/>
    </row>
    <row r="11" spans="1:21" s="62" customFormat="1" ht="13.5" thickBot="1" x14ac:dyDescent="0.25">
      <c r="A11" s="3"/>
      <c r="B11" s="33"/>
      <c r="C11" s="33"/>
      <c r="D11" s="33"/>
      <c r="E11" s="33"/>
      <c r="F11" s="70" t="s">
        <v>20</v>
      </c>
      <c r="G11" s="70" t="s">
        <v>106</v>
      </c>
      <c r="H11" s="68" t="s">
        <v>17</v>
      </c>
      <c r="I11" s="68" t="s">
        <v>175</v>
      </c>
      <c r="J11" s="68" t="s">
        <v>176</v>
      </c>
      <c r="K11" s="68" t="s">
        <v>177</v>
      </c>
      <c r="L11" s="69" t="s">
        <v>0</v>
      </c>
      <c r="M11" s="33"/>
      <c r="N11" s="68" t="s">
        <v>17</v>
      </c>
      <c r="O11" s="68" t="s">
        <v>175</v>
      </c>
      <c r="P11" s="68" t="s">
        <v>176</v>
      </c>
      <c r="Q11" s="68" t="s">
        <v>177</v>
      </c>
      <c r="R11" s="69" t="s">
        <v>0</v>
      </c>
      <c r="S11" s="33"/>
      <c r="T11" s="3"/>
      <c r="U11" s="34"/>
    </row>
    <row r="12" spans="1:21" x14ac:dyDescent="0.2">
      <c r="A12" s="3"/>
      <c r="B12" s="33"/>
      <c r="C12" s="33"/>
      <c r="D12" s="33"/>
      <c r="E12" s="33"/>
      <c r="F12" s="67">
        <v>14400</v>
      </c>
      <c r="G12" s="64" t="s">
        <v>15</v>
      </c>
      <c r="H12" s="65">
        <v>1422</v>
      </c>
      <c r="I12" s="65">
        <v>702</v>
      </c>
      <c r="J12" s="65">
        <v>472</v>
      </c>
      <c r="K12" s="65">
        <v>1459</v>
      </c>
      <c r="L12" s="66">
        <f t="shared" ref="L12:L45" si="0">SUM(H12:K12)</f>
        <v>4055</v>
      </c>
      <c r="M12" s="34"/>
      <c r="N12" s="65">
        <v>711</v>
      </c>
      <c r="O12" s="65">
        <v>351</v>
      </c>
      <c r="P12" s="65">
        <v>236</v>
      </c>
      <c r="Q12" s="65">
        <v>729.5</v>
      </c>
      <c r="R12" s="66">
        <f t="shared" ref="R12:R45" si="1">SUM(N12:Q12)</f>
        <v>2027.5</v>
      </c>
      <c r="S12" s="33"/>
      <c r="T12" s="3"/>
      <c r="U12" s="34"/>
    </row>
    <row r="13" spans="1:21" x14ac:dyDescent="0.2">
      <c r="A13" s="3"/>
      <c r="B13" s="33"/>
      <c r="C13" s="33"/>
      <c r="D13" s="33"/>
      <c r="E13" s="33"/>
      <c r="F13" s="67">
        <v>15400</v>
      </c>
      <c r="G13" s="64" t="s">
        <v>48</v>
      </c>
      <c r="H13" s="65">
        <v>76</v>
      </c>
      <c r="I13" s="65">
        <v>16</v>
      </c>
      <c r="J13" s="65">
        <v>8</v>
      </c>
      <c r="K13" s="65">
        <v>0</v>
      </c>
      <c r="L13" s="66">
        <f t="shared" si="0"/>
        <v>100</v>
      </c>
      <c r="M13" s="34"/>
      <c r="N13" s="65">
        <v>76</v>
      </c>
      <c r="O13" s="65">
        <v>16</v>
      </c>
      <c r="P13" s="65">
        <v>8</v>
      </c>
      <c r="Q13" s="65">
        <v>0</v>
      </c>
      <c r="R13" s="66">
        <f t="shared" si="1"/>
        <v>100</v>
      </c>
      <c r="S13" s="33"/>
      <c r="T13" s="3"/>
      <c r="U13" s="34"/>
    </row>
    <row r="14" spans="1:21" x14ac:dyDescent="0.2">
      <c r="A14" s="3"/>
      <c r="B14" s="33"/>
      <c r="C14" s="33"/>
      <c r="D14" s="33"/>
      <c r="E14" s="33"/>
      <c r="F14" s="67">
        <v>14410</v>
      </c>
      <c r="G14" s="64" t="s">
        <v>16</v>
      </c>
      <c r="H14" s="65">
        <v>2149</v>
      </c>
      <c r="I14" s="65">
        <v>1126</v>
      </c>
      <c r="J14" s="65">
        <v>836</v>
      </c>
      <c r="K14" s="65">
        <v>2144</v>
      </c>
      <c r="L14" s="66">
        <f t="shared" si="0"/>
        <v>6255</v>
      </c>
      <c r="M14" s="34"/>
      <c r="N14" s="65">
        <v>1074.5</v>
      </c>
      <c r="O14" s="65">
        <v>563</v>
      </c>
      <c r="P14" s="65">
        <v>418</v>
      </c>
      <c r="Q14" s="65">
        <v>1072</v>
      </c>
      <c r="R14" s="66">
        <f t="shared" si="1"/>
        <v>3127.5</v>
      </c>
      <c r="S14" s="33"/>
      <c r="T14" s="3"/>
      <c r="U14" s="34"/>
    </row>
    <row r="15" spans="1:21" x14ac:dyDescent="0.2">
      <c r="A15" s="3"/>
      <c r="B15" s="33"/>
      <c r="C15" s="33"/>
      <c r="D15" s="33"/>
      <c r="E15" s="33"/>
      <c r="F15" s="67">
        <v>15510</v>
      </c>
      <c r="G15" s="64" t="s">
        <v>47</v>
      </c>
      <c r="H15" s="65">
        <v>177</v>
      </c>
      <c r="I15" s="65">
        <v>69</v>
      </c>
      <c r="J15" s="65">
        <v>33</v>
      </c>
      <c r="K15" s="65">
        <v>109</v>
      </c>
      <c r="L15" s="66">
        <f t="shared" si="0"/>
        <v>388</v>
      </c>
      <c r="M15" s="34"/>
      <c r="N15" s="65">
        <v>88.5</v>
      </c>
      <c r="O15" s="65">
        <v>34.5</v>
      </c>
      <c r="P15" s="65">
        <v>16.5</v>
      </c>
      <c r="Q15" s="65">
        <v>54.5</v>
      </c>
      <c r="R15" s="66">
        <f t="shared" si="1"/>
        <v>194</v>
      </c>
      <c r="S15" s="33"/>
      <c r="T15" s="3"/>
      <c r="U15" s="34"/>
    </row>
    <row r="16" spans="1:21" x14ac:dyDescent="0.2">
      <c r="A16" s="3"/>
      <c r="B16" s="33"/>
      <c r="C16" s="33"/>
      <c r="D16" s="33"/>
      <c r="E16" s="33"/>
      <c r="F16" s="67">
        <v>14360</v>
      </c>
      <c r="G16" s="64" t="s">
        <v>115</v>
      </c>
      <c r="H16" s="65">
        <v>5081</v>
      </c>
      <c r="I16" s="65">
        <v>2416</v>
      </c>
      <c r="J16" s="65">
        <v>899</v>
      </c>
      <c r="K16" s="65">
        <v>2028</v>
      </c>
      <c r="L16" s="66">
        <f t="shared" si="0"/>
        <v>10424</v>
      </c>
      <c r="M16" s="34"/>
      <c r="N16" s="65">
        <v>2540.5</v>
      </c>
      <c r="O16" s="65">
        <v>1208</v>
      </c>
      <c r="P16" s="65">
        <v>449.5</v>
      </c>
      <c r="Q16" s="65">
        <v>1014</v>
      </c>
      <c r="R16" s="66">
        <f t="shared" si="1"/>
        <v>5212</v>
      </c>
      <c r="S16" s="33"/>
      <c r="T16" s="3"/>
      <c r="U16" s="34"/>
    </row>
    <row r="17" spans="1:21" x14ac:dyDescent="0.2">
      <c r="A17" s="3"/>
      <c r="B17" s="33"/>
      <c r="C17" s="33"/>
      <c r="D17" s="33"/>
      <c r="E17" s="33"/>
      <c r="F17" s="67">
        <v>3590</v>
      </c>
      <c r="G17" s="64" t="s">
        <v>38</v>
      </c>
      <c r="H17" s="65">
        <v>311</v>
      </c>
      <c r="I17" s="65">
        <v>54</v>
      </c>
      <c r="J17" s="65">
        <v>35</v>
      </c>
      <c r="K17" s="65">
        <v>37</v>
      </c>
      <c r="L17" s="66">
        <f t="shared" si="0"/>
        <v>437</v>
      </c>
      <c r="M17" s="34"/>
      <c r="N17" s="65">
        <v>311</v>
      </c>
      <c r="O17" s="65">
        <v>54</v>
      </c>
      <c r="P17" s="65">
        <v>35</v>
      </c>
      <c r="Q17" s="65">
        <v>37</v>
      </c>
      <c r="R17" s="66">
        <f t="shared" si="1"/>
        <v>437</v>
      </c>
      <c r="S17" s="33"/>
      <c r="T17" s="3"/>
      <c r="U17" s="34"/>
    </row>
    <row r="18" spans="1:21" x14ac:dyDescent="0.2">
      <c r="A18" s="3"/>
      <c r="B18" s="33"/>
      <c r="C18" s="33"/>
      <c r="D18" s="33"/>
      <c r="E18" s="33"/>
      <c r="F18" s="67">
        <v>16000</v>
      </c>
      <c r="G18" s="64" t="s">
        <v>118</v>
      </c>
      <c r="H18" s="65">
        <v>1234</v>
      </c>
      <c r="I18" s="65">
        <v>525</v>
      </c>
      <c r="J18" s="65">
        <v>308</v>
      </c>
      <c r="K18" s="65">
        <v>681</v>
      </c>
      <c r="L18" s="66">
        <f t="shared" si="0"/>
        <v>2748</v>
      </c>
      <c r="M18" s="34"/>
      <c r="N18" s="65">
        <v>-6.8500760619372159E-14</v>
      </c>
      <c r="O18" s="65">
        <v>-2.9143354396410359E-14</v>
      </c>
      <c r="P18" s="65">
        <v>-1.7097434579227411E-14</v>
      </c>
      <c r="Q18" s="65">
        <v>-3.780309398848658E-14</v>
      </c>
      <c r="R18" s="66">
        <f t="shared" si="1"/>
        <v>-1.5254464358349651E-13</v>
      </c>
      <c r="S18" s="33"/>
      <c r="T18" s="3"/>
      <c r="U18" s="34"/>
    </row>
    <row r="19" spans="1:21" x14ac:dyDescent="0.2">
      <c r="A19" s="3"/>
      <c r="B19" s="33"/>
      <c r="C19" s="33"/>
      <c r="D19" s="33"/>
      <c r="E19" s="33"/>
      <c r="F19" s="67">
        <v>15900</v>
      </c>
      <c r="G19" s="64" t="s">
        <v>53</v>
      </c>
      <c r="H19" s="65">
        <v>1401</v>
      </c>
      <c r="I19" s="65">
        <v>455</v>
      </c>
      <c r="J19" s="65">
        <v>355</v>
      </c>
      <c r="K19" s="65">
        <v>771</v>
      </c>
      <c r="L19" s="66">
        <f t="shared" si="0"/>
        <v>2982</v>
      </c>
      <c r="M19" s="34"/>
      <c r="N19" s="65">
        <v>0</v>
      </c>
      <c r="O19" s="65">
        <v>0</v>
      </c>
      <c r="P19" s="65">
        <v>0</v>
      </c>
      <c r="Q19" s="65">
        <v>0</v>
      </c>
      <c r="R19" s="66">
        <f t="shared" si="1"/>
        <v>0</v>
      </c>
      <c r="S19" s="33"/>
      <c r="T19" s="3"/>
      <c r="U19" s="34"/>
    </row>
    <row r="20" spans="1:21" x14ac:dyDescent="0.2">
      <c r="A20" s="3"/>
      <c r="B20" s="33"/>
      <c r="C20" s="33"/>
      <c r="D20" s="33"/>
      <c r="E20" s="33"/>
      <c r="F20" s="67">
        <v>14330</v>
      </c>
      <c r="G20" s="64" t="s">
        <v>36</v>
      </c>
      <c r="H20" s="65">
        <v>931</v>
      </c>
      <c r="I20" s="65">
        <v>258</v>
      </c>
      <c r="J20" s="65">
        <v>204</v>
      </c>
      <c r="K20" s="65">
        <v>316</v>
      </c>
      <c r="L20" s="66">
        <f t="shared" si="0"/>
        <v>1709</v>
      </c>
      <c r="M20" s="34"/>
      <c r="N20" s="65">
        <v>0</v>
      </c>
      <c r="O20" s="65">
        <v>0</v>
      </c>
      <c r="P20" s="65">
        <v>0</v>
      </c>
      <c r="Q20" s="65">
        <v>0</v>
      </c>
      <c r="R20" s="66">
        <f t="shared" si="1"/>
        <v>0</v>
      </c>
      <c r="S20" s="33"/>
      <c r="T20" s="3"/>
      <c r="U20" s="34"/>
    </row>
    <row r="21" spans="1:21" x14ac:dyDescent="0.2">
      <c r="A21" s="3"/>
      <c r="B21" s="33"/>
      <c r="C21" s="33"/>
      <c r="D21" s="33"/>
      <c r="E21" s="33"/>
      <c r="F21" s="67">
        <v>14340</v>
      </c>
      <c r="G21" s="64" t="s">
        <v>37</v>
      </c>
      <c r="H21" s="65">
        <v>724</v>
      </c>
      <c r="I21" s="65">
        <v>241</v>
      </c>
      <c r="J21" s="65">
        <v>178</v>
      </c>
      <c r="K21" s="65">
        <v>376</v>
      </c>
      <c r="L21" s="66">
        <f t="shared" si="0"/>
        <v>1519</v>
      </c>
      <c r="M21" s="34"/>
      <c r="N21" s="65">
        <v>0</v>
      </c>
      <c r="O21" s="65">
        <v>0</v>
      </c>
      <c r="P21" s="65">
        <v>0</v>
      </c>
      <c r="Q21" s="65">
        <v>0</v>
      </c>
      <c r="R21" s="66">
        <f t="shared" si="1"/>
        <v>0</v>
      </c>
      <c r="S21" s="33"/>
      <c r="T21" s="3"/>
      <c r="U21" s="34"/>
    </row>
    <row r="22" spans="1:21" x14ac:dyDescent="0.2">
      <c r="A22" s="3"/>
      <c r="B22" s="33"/>
      <c r="C22" s="33"/>
      <c r="D22" s="33"/>
      <c r="E22" s="33"/>
      <c r="F22" s="67">
        <v>14350</v>
      </c>
      <c r="G22" s="64" t="s">
        <v>35</v>
      </c>
      <c r="H22" s="65">
        <v>2415</v>
      </c>
      <c r="I22" s="65">
        <v>888</v>
      </c>
      <c r="J22" s="65">
        <v>587</v>
      </c>
      <c r="K22" s="65">
        <v>1657</v>
      </c>
      <c r="L22" s="66">
        <f t="shared" si="0"/>
        <v>5547</v>
      </c>
      <c r="M22" s="34"/>
      <c r="N22" s="65">
        <v>0</v>
      </c>
      <c r="O22" s="65">
        <v>0</v>
      </c>
      <c r="P22" s="65">
        <v>0</v>
      </c>
      <c r="Q22" s="65">
        <v>0</v>
      </c>
      <c r="R22" s="66">
        <f t="shared" si="1"/>
        <v>0</v>
      </c>
      <c r="S22" s="33"/>
      <c r="T22" s="3"/>
      <c r="U22" s="34"/>
    </row>
    <row r="23" spans="1:21" x14ac:dyDescent="0.2">
      <c r="A23" s="3"/>
      <c r="B23" s="33"/>
      <c r="C23" s="33"/>
      <c r="D23" s="33"/>
      <c r="E23" s="33"/>
      <c r="F23" s="67">
        <v>15850</v>
      </c>
      <c r="G23" s="64" t="s">
        <v>59</v>
      </c>
      <c r="H23" s="65">
        <v>2565</v>
      </c>
      <c r="I23" s="65">
        <v>1033</v>
      </c>
      <c r="J23" s="65">
        <v>743</v>
      </c>
      <c r="K23" s="65">
        <v>1118</v>
      </c>
      <c r="L23" s="66">
        <f t="shared" si="0"/>
        <v>5459</v>
      </c>
      <c r="M23" s="34"/>
      <c r="N23" s="65">
        <v>0</v>
      </c>
      <c r="O23" s="65">
        <v>0</v>
      </c>
      <c r="P23" s="65">
        <v>0</v>
      </c>
      <c r="Q23" s="65">
        <v>0</v>
      </c>
      <c r="R23" s="66">
        <f t="shared" si="1"/>
        <v>0</v>
      </c>
      <c r="S23" s="33"/>
      <c r="T23" s="3"/>
      <c r="U23" s="34"/>
    </row>
    <row r="24" spans="1:21" x14ac:dyDescent="0.2">
      <c r="A24" s="3"/>
      <c r="B24" s="33"/>
      <c r="C24" s="33"/>
      <c r="D24" s="33"/>
      <c r="E24" s="33"/>
      <c r="F24" s="67">
        <v>15860</v>
      </c>
      <c r="G24" s="64" t="s">
        <v>60</v>
      </c>
      <c r="H24" s="65">
        <v>817</v>
      </c>
      <c r="I24" s="65">
        <v>320</v>
      </c>
      <c r="J24" s="65">
        <v>242</v>
      </c>
      <c r="K24" s="65">
        <v>465</v>
      </c>
      <c r="L24" s="66">
        <f t="shared" si="0"/>
        <v>1844</v>
      </c>
      <c r="M24" s="34"/>
      <c r="N24" s="65">
        <v>0</v>
      </c>
      <c r="O24" s="65">
        <v>0</v>
      </c>
      <c r="P24" s="65">
        <v>0</v>
      </c>
      <c r="Q24" s="65">
        <v>0</v>
      </c>
      <c r="R24" s="66">
        <f t="shared" si="1"/>
        <v>0</v>
      </c>
      <c r="S24" s="33"/>
      <c r="T24" s="3"/>
      <c r="U24" s="34"/>
    </row>
    <row r="25" spans="1:21" x14ac:dyDescent="0.2">
      <c r="A25" s="3"/>
      <c r="B25" s="33"/>
      <c r="C25" s="33"/>
      <c r="D25" s="33"/>
      <c r="E25" s="33"/>
      <c r="F25" s="67">
        <v>15870</v>
      </c>
      <c r="G25" s="64" t="s">
        <v>61</v>
      </c>
      <c r="H25" s="65">
        <v>2662</v>
      </c>
      <c r="I25" s="65">
        <v>1096</v>
      </c>
      <c r="J25" s="65">
        <v>856</v>
      </c>
      <c r="K25" s="65">
        <v>2461</v>
      </c>
      <c r="L25" s="66">
        <f t="shared" si="0"/>
        <v>7075</v>
      </c>
      <c r="M25" s="34"/>
      <c r="N25" s="65">
        <v>0</v>
      </c>
      <c r="O25" s="65">
        <v>0</v>
      </c>
      <c r="P25" s="65">
        <v>0</v>
      </c>
      <c r="Q25" s="65">
        <v>0</v>
      </c>
      <c r="R25" s="66">
        <f t="shared" si="1"/>
        <v>0</v>
      </c>
      <c r="S25" s="33"/>
      <c r="T25" s="3"/>
      <c r="U25" s="34"/>
    </row>
    <row r="26" spans="1:21" x14ac:dyDescent="0.2">
      <c r="A26" s="3"/>
      <c r="B26" s="33"/>
      <c r="C26" s="33"/>
      <c r="D26" s="33"/>
      <c r="E26" s="33"/>
      <c r="F26" s="67">
        <v>16050</v>
      </c>
      <c r="G26" s="64" t="s">
        <v>321</v>
      </c>
      <c r="H26" s="65">
        <v>0</v>
      </c>
      <c r="I26" s="65">
        <v>0</v>
      </c>
      <c r="J26" s="65">
        <v>0</v>
      </c>
      <c r="K26" s="65">
        <v>0</v>
      </c>
      <c r="L26" s="66">
        <f t="shared" si="0"/>
        <v>0</v>
      </c>
      <c r="M26" s="34"/>
      <c r="N26" s="65">
        <v>0</v>
      </c>
      <c r="O26" s="65">
        <v>0</v>
      </c>
      <c r="P26" s="65">
        <v>0</v>
      </c>
      <c r="Q26" s="65">
        <v>0</v>
      </c>
      <c r="R26" s="66">
        <f t="shared" si="1"/>
        <v>0</v>
      </c>
      <c r="S26" s="33"/>
      <c r="T26" s="3"/>
      <c r="U26" s="34"/>
    </row>
    <row r="27" spans="1:21" x14ac:dyDescent="0.2">
      <c r="A27" s="3"/>
      <c r="B27" s="33"/>
      <c r="C27" s="33"/>
      <c r="D27" s="33"/>
      <c r="E27" s="33"/>
      <c r="F27" s="67">
        <v>3580</v>
      </c>
      <c r="G27" s="64" t="s">
        <v>42</v>
      </c>
      <c r="H27" s="65">
        <v>1582</v>
      </c>
      <c r="I27" s="65">
        <v>295</v>
      </c>
      <c r="J27" s="65">
        <v>273</v>
      </c>
      <c r="K27" s="65">
        <v>450</v>
      </c>
      <c r="L27" s="66">
        <f t="shared" si="0"/>
        <v>2600</v>
      </c>
      <c r="M27" s="34"/>
      <c r="N27" s="65">
        <v>1582</v>
      </c>
      <c r="O27" s="65">
        <v>295</v>
      </c>
      <c r="P27" s="65">
        <v>273</v>
      </c>
      <c r="Q27" s="65">
        <v>450</v>
      </c>
      <c r="R27" s="66">
        <f t="shared" si="1"/>
        <v>2600</v>
      </c>
      <c r="S27" s="33"/>
      <c r="T27" s="3"/>
      <c r="U27" s="34"/>
    </row>
    <row r="28" spans="1:21" x14ac:dyDescent="0.2">
      <c r="A28" s="3"/>
      <c r="B28" s="33"/>
      <c r="C28" s="33"/>
      <c r="D28" s="33"/>
      <c r="E28" s="33"/>
      <c r="F28" s="67">
        <v>13170</v>
      </c>
      <c r="G28" s="64" t="s">
        <v>119</v>
      </c>
      <c r="H28" s="65">
        <v>58</v>
      </c>
      <c r="I28" s="65">
        <v>19</v>
      </c>
      <c r="J28" s="65">
        <v>7</v>
      </c>
      <c r="K28" s="65">
        <v>7</v>
      </c>
      <c r="L28" s="66">
        <f t="shared" si="0"/>
        <v>91</v>
      </c>
      <c r="M28" s="34"/>
      <c r="N28" s="65">
        <v>0</v>
      </c>
      <c r="O28" s="65">
        <v>0</v>
      </c>
      <c r="P28" s="65">
        <v>0</v>
      </c>
      <c r="Q28" s="65">
        <v>0</v>
      </c>
      <c r="R28" s="66">
        <f t="shared" si="1"/>
        <v>0</v>
      </c>
      <c r="S28" s="33"/>
      <c r="T28" s="3"/>
      <c r="U28" s="34"/>
    </row>
    <row r="29" spans="1:21" x14ac:dyDescent="0.2">
      <c r="A29" s="3"/>
      <c r="B29" s="33"/>
      <c r="C29" s="33"/>
      <c r="D29" s="33"/>
      <c r="E29" s="33"/>
      <c r="F29" s="67">
        <v>13160</v>
      </c>
      <c r="G29" s="64" t="s">
        <v>120</v>
      </c>
      <c r="H29" s="65">
        <v>4</v>
      </c>
      <c r="I29" s="65">
        <v>0</v>
      </c>
      <c r="J29" s="65">
        <v>1</v>
      </c>
      <c r="K29" s="65">
        <v>1</v>
      </c>
      <c r="L29" s="66">
        <f t="shared" si="0"/>
        <v>6</v>
      </c>
      <c r="M29" s="34"/>
      <c r="N29" s="65">
        <v>0</v>
      </c>
      <c r="O29" s="65">
        <v>0</v>
      </c>
      <c r="P29" s="65">
        <v>0</v>
      </c>
      <c r="Q29" s="65">
        <v>0</v>
      </c>
      <c r="R29" s="66">
        <f t="shared" si="1"/>
        <v>0</v>
      </c>
      <c r="S29" s="33"/>
      <c r="T29" s="3"/>
      <c r="U29" s="34"/>
    </row>
    <row r="30" spans="1:21" x14ac:dyDescent="0.2">
      <c r="A30" s="3"/>
      <c r="B30" s="33"/>
      <c r="C30" s="33"/>
      <c r="D30" s="33"/>
      <c r="E30" s="33"/>
      <c r="F30" s="67">
        <v>13230</v>
      </c>
      <c r="G30" s="64" t="s">
        <v>121</v>
      </c>
      <c r="H30" s="65">
        <v>185</v>
      </c>
      <c r="I30" s="65">
        <v>126</v>
      </c>
      <c r="J30" s="65">
        <v>46</v>
      </c>
      <c r="K30" s="65">
        <v>108</v>
      </c>
      <c r="L30" s="66">
        <f t="shared" si="0"/>
        <v>465</v>
      </c>
      <c r="M30" s="34"/>
      <c r="N30" s="65">
        <v>0</v>
      </c>
      <c r="O30" s="65">
        <v>0</v>
      </c>
      <c r="P30" s="65">
        <v>0</v>
      </c>
      <c r="Q30" s="65">
        <v>0</v>
      </c>
      <c r="R30" s="66">
        <f t="shared" si="1"/>
        <v>0</v>
      </c>
      <c r="S30" s="33"/>
      <c r="T30" s="3"/>
      <c r="U30" s="34"/>
    </row>
    <row r="31" spans="1:21" x14ac:dyDescent="0.2">
      <c r="A31" s="3"/>
      <c r="B31" s="33"/>
      <c r="C31" s="33"/>
      <c r="D31" s="33"/>
      <c r="E31" s="33"/>
      <c r="F31" s="67">
        <v>13240</v>
      </c>
      <c r="G31" s="64" t="s">
        <v>122</v>
      </c>
      <c r="H31" s="65">
        <v>86</v>
      </c>
      <c r="I31" s="65">
        <v>58</v>
      </c>
      <c r="J31" s="65">
        <v>22</v>
      </c>
      <c r="K31" s="65">
        <v>41</v>
      </c>
      <c r="L31" s="66">
        <f t="shared" si="0"/>
        <v>207</v>
      </c>
      <c r="M31" s="34"/>
      <c r="N31" s="65">
        <v>0</v>
      </c>
      <c r="O31" s="65">
        <v>0</v>
      </c>
      <c r="P31" s="65">
        <v>0</v>
      </c>
      <c r="Q31" s="65">
        <v>0</v>
      </c>
      <c r="R31" s="66">
        <f t="shared" si="1"/>
        <v>0</v>
      </c>
      <c r="S31" s="33"/>
      <c r="T31" s="3"/>
      <c r="U31" s="34"/>
    </row>
    <row r="32" spans="1:21" x14ac:dyDescent="0.2">
      <c r="A32" s="3"/>
      <c r="B32" s="33"/>
      <c r="C32" s="33"/>
      <c r="D32" s="33"/>
      <c r="E32" s="33"/>
      <c r="F32" s="67">
        <v>13080</v>
      </c>
      <c r="G32" s="64" t="s">
        <v>123</v>
      </c>
      <c r="H32" s="65">
        <v>39</v>
      </c>
      <c r="I32" s="65">
        <v>12</v>
      </c>
      <c r="J32" s="65">
        <v>10</v>
      </c>
      <c r="K32" s="65">
        <v>9</v>
      </c>
      <c r="L32" s="66">
        <f t="shared" si="0"/>
        <v>70</v>
      </c>
      <c r="M32" s="34"/>
      <c r="N32" s="65">
        <v>0</v>
      </c>
      <c r="O32" s="65">
        <v>0</v>
      </c>
      <c r="P32" s="65">
        <v>0</v>
      </c>
      <c r="Q32" s="65">
        <v>0</v>
      </c>
      <c r="R32" s="66">
        <f t="shared" si="1"/>
        <v>0</v>
      </c>
      <c r="S32" s="33"/>
      <c r="T32" s="3"/>
      <c r="U32" s="34"/>
    </row>
    <row r="33" spans="1:21" x14ac:dyDescent="0.2">
      <c r="A33" s="3"/>
      <c r="B33" s="33"/>
      <c r="C33" s="33"/>
      <c r="D33" s="33"/>
      <c r="E33" s="33"/>
      <c r="F33" s="67">
        <v>13150</v>
      </c>
      <c r="G33" s="64" t="s">
        <v>124</v>
      </c>
      <c r="H33" s="65">
        <v>245</v>
      </c>
      <c r="I33" s="65">
        <v>103</v>
      </c>
      <c r="J33" s="65">
        <v>84</v>
      </c>
      <c r="K33" s="65">
        <v>99</v>
      </c>
      <c r="L33" s="66">
        <f t="shared" si="0"/>
        <v>531</v>
      </c>
      <c r="M33" s="34"/>
      <c r="N33" s="65">
        <v>0</v>
      </c>
      <c r="O33" s="65">
        <v>0</v>
      </c>
      <c r="P33" s="65">
        <v>0</v>
      </c>
      <c r="Q33" s="65">
        <v>0</v>
      </c>
      <c r="R33" s="66">
        <f t="shared" si="1"/>
        <v>0</v>
      </c>
      <c r="S33" s="33"/>
      <c r="T33" s="3"/>
      <c r="U33" s="34"/>
    </row>
    <row r="34" spans="1:21" x14ac:dyDescent="0.2">
      <c r="A34" s="3"/>
      <c r="B34" s="33"/>
      <c r="C34" s="33"/>
      <c r="D34" s="33"/>
      <c r="E34" s="33"/>
      <c r="F34" s="67">
        <v>13130</v>
      </c>
      <c r="G34" s="64" t="s">
        <v>125</v>
      </c>
      <c r="H34" s="65">
        <v>48</v>
      </c>
      <c r="I34" s="65">
        <v>13</v>
      </c>
      <c r="J34" s="65">
        <v>7</v>
      </c>
      <c r="K34" s="65">
        <v>18</v>
      </c>
      <c r="L34" s="66">
        <f t="shared" si="0"/>
        <v>86</v>
      </c>
      <c r="M34" s="34"/>
      <c r="N34" s="65">
        <v>0</v>
      </c>
      <c r="O34" s="65">
        <v>0</v>
      </c>
      <c r="P34" s="65">
        <v>0</v>
      </c>
      <c r="Q34" s="65">
        <v>0</v>
      </c>
      <c r="R34" s="66">
        <f t="shared" si="1"/>
        <v>0</v>
      </c>
      <c r="S34" s="33"/>
      <c r="T34" s="3"/>
      <c r="U34" s="34"/>
    </row>
    <row r="35" spans="1:21" x14ac:dyDescent="0.2">
      <c r="A35" s="3"/>
      <c r="B35" s="33"/>
      <c r="C35" s="33"/>
      <c r="D35" s="33"/>
      <c r="E35" s="33"/>
      <c r="F35" s="67">
        <v>13190</v>
      </c>
      <c r="G35" s="64" t="s">
        <v>126</v>
      </c>
      <c r="H35" s="65">
        <v>125</v>
      </c>
      <c r="I35" s="65">
        <v>53</v>
      </c>
      <c r="J35" s="65">
        <v>30</v>
      </c>
      <c r="K35" s="65">
        <v>67</v>
      </c>
      <c r="L35" s="66">
        <f t="shared" si="0"/>
        <v>275</v>
      </c>
      <c r="M35" s="34"/>
      <c r="N35" s="65">
        <v>0</v>
      </c>
      <c r="O35" s="65">
        <v>0</v>
      </c>
      <c r="P35" s="65">
        <v>0</v>
      </c>
      <c r="Q35" s="65">
        <v>0</v>
      </c>
      <c r="R35" s="66">
        <f t="shared" si="1"/>
        <v>0</v>
      </c>
      <c r="S35" s="33"/>
      <c r="T35" s="3"/>
      <c r="U35" s="34"/>
    </row>
    <row r="36" spans="1:21" x14ac:dyDescent="0.2">
      <c r="A36" s="3"/>
      <c r="B36" s="33"/>
      <c r="C36" s="33"/>
      <c r="D36" s="33"/>
      <c r="E36" s="33"/>
      <c r="F36" s="67">
        <v>13090</v>
      </c>
      <c r="G36" s="64" t="s">
        <v>127</v>
      </c>
      <c r="H36" s="65">
        <v>12</v>
      </c>
      <c r="I36" s="65">
        <v>4</v>
      </c>
      <c r="J36" s="65">
        <v>2</v>
      </c>
      <c r="K36" s="65">
        <v>7</v>
      </c>
      <c r="L36" s="66">
        <f t="shared" si="0"/>
        <v>25</v>
      </c>
      <c r="M36" s="34"/>
      <c r="N36" s="65">
        <v>0</v>
      </c>
      <c r="O36" s="65">
        <v>0</v>
      </c>
      <c r="P36" s="65">
        <v>0</v>
      </c>
      <c r="Q36" s="65">
        <v>0</v>
      </c>
      <c r="R36" s="66">
        <f t="shared" si="1"/>
        <v>0</v>
      </c>
      <c r="S36" s="33"/>
      <c r="T36" s="3"/>
      <c r="U36" s="34"/>
    </row>
    <row r="37" spans="1:21" x14ac:dyDescent="0.2">
      <c r="A37" s="3"/>
      <c r="B37" s="33"/>
      <c r="C37" s="33"/>
      <c r="D37" s="33"/>
      <c r="E37" s="33"/>
      <c r="F37" s="67">
        <v>13100</v>
      </c>
      <c r="G37" s="64" t="s">
        <v>128</v>
      </c>
      <c r="H37" s="65">
        <v>38</v>
      </c>
      <c r="I37" s="65">
        <v>10</v>
      </c>
      <c r="J37" s="65">
        <v>6</v>
      </c>
      <c r="K37" s="65">
        <v>10</v>
      </c>
      <c r="L37" s="66">
        <f t="shared" si="0"/>
        <v>64</v>
      </c>
      <c r="M37" s="34"/>
      <c r="N37" s="65">
        <v>0</v>
      </c>
      <c r="O37" s="65">
        <v>0</v>
      </c>
      <c r="P37" s="65">
        <v>0</v>
      </c>
      <c r="Q37" s="65">
        <v>0</v>
      </c>
      <c r="R37" s="66">
        <f t="shared" si="1"/>
        <v>0</v>
      </c>
      <c r="S37" s="33"/>
      <c r="T37" s="3"/>
      <c r="U37" s="34"/>
    </row>
    <row r="38" spans="1:21" x14ac:dyDescent="0.2">
      <c r="A38" s="3"/>
      <c r="B38" s="33"/>
      <c r="C38" s="33"/>
      <c r="D38" s="33"/>
      <c r="E38" s="33"/>
      <c r="F38" s="67">
        <v>13120</v>
      </c>
      <c r="G38" s="64" t="s">
        <v>129</v>
      </c>
      <c r="H38" s="65">
        <v>162</v>
      </c>
      <c r="I38" s="65">
        <v>44</v>
      </c>
      <c r="J38" s="65">
        <v>58</v>
      </c>
      <c r="K38" s="65">
        <v>75</v>
      </c>
      <c r="L38" s="66">
        <f t="shared" si="0"/>
        <v>339</v>
      </c>
      <c r="M38" s="34"/>
      <c r="N38" s="65">
        <v>0</v>
      </c>
      <c r="O38" s="65">
        <v>0</v>
      </c>
      <c r="P38" s="65">
        <v>0</v>
      </c>
      <c r="Q38" s="65">
        <v>0</v>
      </c>
      <c r="R38" s="66">
        <f t="shared" si="1"/>
        <v>0</v>
      </c>
      <c r="S38" s="33"/>
      <c r="T38" s="3"/>
      <c r="U38" s="34"/>
    </row>
    <row r="39" spans="1:21" x14ac:dyDescent="0.2">
      <c r="A39" s="3"/>
      <c r="B39" s="33"/>
      <c r="C39" s="33"/>
      <c r="D39" s="33"/>
      <c r="E39" s="33"/>
      <c r="F39" s="67">
        <v>13180</v>
      </c>
      <c r="G39" s="64" t="s">
        <v>130</v>
      </c>
      <c r="H39" s="65">
        <v>77</v>
      </c>
      <c r="I39" s="65">
        <v>9</v>
      </c>
      <c r="J39" s="65">
        <v>16</v>
      </c>
      <c r="K39" s="65">
        <v>7</v>
      </c>
      <c r="L39" s="66">
        <f t="shared" si="0"/>
        <v>109</v>
      </c>
      <c r="M39" s="34"/>
      <c r="N39" s="65">
        <v>0</v>
      </c>
      <c r="O39" s="65">
        <v>0</v>
      </c>
      <c r="P39" s="65">
        <v>0</v>
      </c>
      <c r="Q39" s="65">
        <v>0</v>
      </c>
      <c r="R39" s="66">
        <f t="shared" si="1"/>
        <v>0</v>
      </c>
      <c r="S39" s="33"/>
      <c r="T39" s="3"/>
      <c r="U39" s="34"/>
    </row>
    <row r="40" spans="1:21" x14ac:dyDescent="0.2">
      <c r="A40" s="3"/>
      <c r="B40" s="33"/>
      <c r="C40" s="33"/>
      <c r="D40" s="33"/>
      <c r="E40" s="33"/>
      <c r="F40" s="67">
        <v>13110</v>
      </c>
      <c r="G40" s="64" t="s">
        <v>131</v>
      </c>
      <c r="H40" s="65">
        <v>73</v>
      </c>
      <c r="I40" s="65">
        <v>13</v>
      </c>
      <c r="J40" s="65">
        <v>20</v>
      </c>
      <c r="K40" s="65">
        <v>21</v>
      </c>
      <c r="L40" s="66">
        <f t="shared" si="0"/>
        <v>127</v>
      </c>
      <c r="M40" s="34"/>
      <c r="N40" s="65">
        <v>0</v>
      </c>
      <c r="O40" s="65">
        <v>0</v>
      </c>
      <c r="P40" s="65">
        <v>0</v>
      </c>
      <c r="Q40" s="65">
        <v>0</v>
      </c>
      <c r="R40" s="66">
        <f t="shared" si="1"/>
        <v>0</v>
      </c>
      <c r="S40" s="33"/>
      <c r="T40" s="3"/>
      <c r="U40" s="34"/>
    </row>
    <row r="41" spans="1:21" x14ac:dyDescent="0.2">
      <c r="A41" s="3"/>
      <c r="B41" s="33"/>
      <c r="C41" s="33"/>
      <c r="D41" s="33"/>
      <c r="E41" s="33"/>
      <c r="F41" s="67">
        <v>13140</v>
      </c>
      <c r="G41" s="64" t="s">
        <v>132</v>
      </c>
      <c r="H41" s="65">
        <v>58</v>
      </c>
      <c r="I41" s="65">
        <v>19</v>
      </c>
      <c r="J41" s="65">
        <v>13</v>
      </c>
      <c r="K41" s="65">
        <v>27</v>
      </c>
      <c r="L41" s="66">
        <f t="shared" si="0"/>
        <v>117</v>
      </c>
      <c r="M41" s="34"/>
      <c r="N41" s="65">
        <v>0</v>
      </c>
      <c r="O41" s="65">
        <v>0</v>
      </c>
      <c r="P41" s="65">
        <v>0</v>
      </c>
      <c r="Q41" s="65">
        <v>0</v>
      </c>
      <c r="R41" s="66">
        <f t="shared" si="1"/>
        <v>0</v>
      </c>
      <c r="S41" s="33"/>
      <c r="T41" s="3"/>
      <c r="U41" s="34"/>
    </row>
    <row r="42" spans="1:21" x14ac:dyDescent="0.2">
      <c r="A42" s="3"/>
      <c r="B42" s="33"/>
      <c r="C42" s="33"/>
      <c r="D42" s="33"/>
      <c r="E42" s="33"/>
      <c r="F42" s="67">
        <v>13210</v>
      </c>
      <c r="G42" s="64" t="s">
        <v>39</v>
      </c>
      <c r="H42" s="65">
        <v>388</v>
      </c>
      <c r="I42" s="65">
        <v>268</v>
      </c>
      <c r="J42" s="65">
        <v>123</v>
      </c>
      <c r="K42" s="65">
        <v>398</v>
      </c>
      <c r="L42" s="66">
        <f t="shared" si="0"/>
        <v>1177</v>
      </c>
      <c r="M42" s="34"/>
      <c r="N42" s="65">
        <v>388</v>
      </c>
      <c r="O42" s="65">
        <v>268</v>
      </c>
      <c r="P42" s="65">
        <v>123</v>
      </c>
      <c r="Q42" s="65">
        <v>398</v>
      </c>
      <c r="R42" s="66">
        <f t="shared" si="1"/>
        <v>1177</v>
      </c>
      <c r="S42" s="33"/>
      <c r="T42" s="3"/>
      <c r="U42" s="34"/>
    </row>
    <row r="43" spans="1:21" x14ac:dyDescent="0.2">
      <c r="A43" s="3"/>
      <c r="B43" s="33"/>
      <c r="C43" s="33"/>
      <c r="D43" s="33"/>
      <c r="E43" s="33"/>
      <c r="F43" s="67">
        <v>13200</v>
      </c>
      <c r="G43" s="64" t="s">
        <v>40</v>
      </c>
      <c r="H43" s="65">
        <v>854</v>
      </c>
      <c r="I43" s="65">
        <v>422</v>
      </c>
      <c r="J43" s="65">
        <v>325</v>
      </c>
      <c r="K43" s="65">
        <v>556</v>
      </c>
      <c r="L43" s="66">
        <f t="shared" si="0"/>
        <v>2157</v>
      </c>
      <c r="M43" s="34"/>
      <c r="N43" s="65">
        <v>854</v>
      </c>
      <c r="O43" s="65">
        <v>422</v>
      </c>
      <c r="P43" s="65">
        <v>325</v>
      </c>
      <c r="Q43" s="65">
        <v>556</v>
      </c>
      <c r="R43" s="66">
        <f t="shared" si="1"/>
        <v>2157</v>
      </c>
      <c r="S43" s="33"/>
      <c r="T43" s="3"/>
      <c r="U43" s="34"/>
    </row>
    <row r="44" spans="1:21" x14ac:dyDescent="0.2">
      <c r="A44" s="3"/>
      <c r="B44" s="33"/>
      <c r="C44" s="33"/>
      <c r="D44" s="33"/>
      <c r="E44" s="33"/>
      <c r="F44" s="67">
        <v>16060</v>
      </c>
      <c r="G44" s="64" t="s">
        <v>317</v>
      </c>
      <c r="H44" s="65">
        <v>0</v>
      </c>
      <c r="I44" s="65">
        <v>0</v>
      </c>
      <c r="J44" s="65">
        <v>0</v>
      </c>
      <c r="K44" s="65">
        <v>0</v>
      </c>
      <c r="L44" s="66">
        <f t="shared" si="0"/>
        <v>0</v>
      </c>
      <c r="M44" s="34"/>
      <c r="N44" s="65">
        <v>0</v>
      </c>
      <c r="O44" s="65">
        <v>0</v>
      </c>
      <c r="P44" s="65">
        <v>0</v>
      </c>
      <c r="Q44" s="65">
        <v>0</v>
      </c>
      <c r="R44" s="66">
        <f t="shared" si="1"/>
        <v>0</v>
      </c>
      <c r="S44" s="33"/>
      <c r="T44" s="3"/>
      <c r="U44" s="34"/>
    </row>
    <row r="45" spans="1:21" x14ac:dyDescent="0.2">
      <c r="A45" s="3"/>
      <c r="B45" s="33"/>
      <c r="C45" s="33"/>
      <c r="D45" s="33"/>
      <c r="E45" s="33"/>
      <c r="F45" s="67">
        <v>3621</v>
      </c>
      <c r="G45" s="64" t="s">
        <v>134</v>
      </c>
      <c r="H45" s="65">
        <v>14</v>
      </c>
      <c r="I45" s="65">
        <v>8</v>
      </c>
      <c r="J45" s="65">
        <v>14</v>
      </c>
      <c r="K45" s="65">
        <v>20</v>
      </c>
      <c r="L45" s="66">
        <f t="shared" si="0"/>
        <v>56</v>
      </c>
      <c r="M45" s="34"/>
      <c r="N45" s="65">
        <v>14</v>
      </c>
      <c r="O45" s="65">
        <v>8</v>
      </c>
      <c r="P45" s="65">
        <v>14</v>
      </c>
      <c r="Q45" s="65">
        <v>20</v>
      </c>
      <c r="R45" s="66">
        <f t="shared" si="1"/>
        <v>56</v>
      </c>
      <c r="S45" s="33"/>
      <c r="T45" s="3"/>
      <c r="U45" s="34"/>
    </row>
    <row r="46" spans="1:21" x14ac:dyDescent="0.2">
      <c r="A46" s="3"/>
      <c r="B46" s="33"/>
      <c r="C46" s="33"/>
      <c r="D46" s="33"/>
      <c r="E46" s="33"/>
      <c r="F46" s="67">
        <v>3541</v>
      </c>
      <c r="G46" s="64" t="s">
        <v>136</v>
      </c>
      <c r="H46" s="65">
        <v>0</v>
      </c>
      <c r="I46" s="65">
        <v>0</v>
      </c>
      <c r="J46" s="65">
        <v>0</v>
      </c>
      <c r="K46" s="65">
        <v>1</v>
      </c>
      <c r="L46" s="66">
        <f t="shared" ref="L46:L75" si="2">SUM(H46:K46)</f>
        <v>1</v>
      </c>
      <c r="M46" s="34"/>
      <c r="N46" s="65">
        <v>0</v>
      </c>
      <c r="O46" s="65">
        <v>0</v>
      </c>
      <c r="P46" s="65">
        <v>0</v>
      </c>
      <c r="Q46" s="65">
        <v>1</v>
      </c>
      <c r="R46" s="66">
        <f t="shared" ref="R46:R75" si="3">SUM(N46:Q46)</f>
        <v>1</v>
      </c>
      <c r="S46" s="33"/>
      <c r="T46" s="3"/>
      <c r="U46" s="34"/>
    </row>
    <row r="47" spans="1:21" x14ac:dyDescent="0.2">
      <c r="A47" s="3"/>
      <c r="B47" s="33"/>
      <c r="C47" s="33"/>
      <c r="D47" s="33"/>
      <c r="E47" s="33"/>
      <c r="F47" s="67">
        <v>3611</v>
      </c>
      <c r="G47" s="64" t="s">
        <v>137</v>
      </c>
      <c r="H47" s="65">
        <v>64</v>
      </c>
      <c r="I47" s="65">
        <v>28</v>
      </c>
      <c r="J47" s="65">
        <v>26</v>
      </c>
      <c r="K47" s="65">
        <v>119</v>
      </c>
      <c r="L47" s="66">
        <f t="shared" si="2"/>
        <v>237</v>
      </c>
      <c r="M47" s="34"/>
      <c r="N47" s="65">
        <v>64</v>
      </c>
      <c r="O47" s="65">
        <v>28</v>
      </c>
      <c r="P47" s="65">
        <v>26</v>
      </c>
      <c r="Q47" s="65">
        <v>119</v>
      </c>
      <c r="R47" s="66">
        <f t="shared" si="3"/>
        <v>237</v>
      </c>
      <c r="S47" s="33"/>
      <c r="T47" s="3"/>
      <c r="U47" s="34"/>
    </row>
    <row r="48" spans="1:21" x14ac:dyDescent="0.2">
      <c r="A48" s="3"/>
      <c r="B48" s="33"/>
      <c r="C48" s="33"/>
      <c r="D48" s="33"/>
      <c r="E48" s="33"/>
      <c r="F48" s="67">
        <v>3651</v>
      </c>
      <c r="G48" s="64" t="s">
        <v>139</v>
      </c>
      <c r="H48" s="65">
        <v>13</v>
      </c>
      <c r="I48" s="65">
        <v>7</v>
      </c>
      <c r="J48" s="65">
        <v>18</v>
      </c>
      <c r="K48" s="65">
        <v>61</v>
      </c>
      <c r="L48" s="66">
        <f t="shared" si="2"/>
        <v>99</v>
      </c>
      <c r="M48" s="34"/>
      <c r="N48" s="65">
        <v>13</v>
      </c>
      <c r="O48" s="65">
        <v>7</v>
      </c>
      <c r="P48" s="65">
        <v>18</v>
      </c>
      <c r="Q48" s="65">
        <v>61</v>
      </c>
      <c r="R48" s="66">
        <f t="shared" si="3"/>
        <v>99</v>
      </c>
      <c r="S48" s="33"/>
      <c r="T48" s="3"/>
      <c r="U48" s="34"/>
    </row>
    <row r="49" spans="1:21" x14ac:dyDescent="0.2">
      <c r="A49" s="3"/>
      <c r="B49" s="33"/>
      <c r="C49" s="33"/>
      <c r="D49" s="33"/>
      <c r="E49" s="33"/>
      <c r="F49" s="67">
        <v>3550</v>
      </c>
      <c r="G49" s="64" t="s">
        <v>141</v>
      </c>
      <c r="H49" s="65">
        <v>64</v>
      </c>
      <c r="I49" s="65">
        <v>59</v>
      </c>
      <c r="J49" s="65">
        <v>50</v>
      </c>
      <c r="K49" s="65">
        <v>153</v>
      </c>
      <c r="L49" s="66">
        <f t="shared" si="2"/>
        <v>326</v>
      </c>
      <c r="M49" s="34"/>
      <c r="N49" s="65">
        <v>64</v>
      </c>
      <c r="O49" s="65">
        <v>59</v>
      </c>
      <c r="P49" s="65">
        <v>50</v>
      </c>
      <c r="Q49" s="65">
        <v>153</v>
      </c>
      <c r="R49" s="66">
        <f t="shared" si="3"/>
        <v>326</v>
      </c>
      <c r="S49" s="33"/>
      <c r="T49" s="3"/>
      <c r="U49" s="34"/>
    </row>
    <row r="50" spans="1:21" x14ac:dyDescent="0.2">
      <c r="A50" s="3"/>
      <c r="B50" s="33"/>
      <c r="C50" s="33"/>
      <c r="D50" s="33"/>
      <c r="E50" s="33"/>
      <c r="F50" s="67">
        <v>3551</v>
      </c>
      <c r="G50" s="64" t="s">
        <v>142</v>
      </c>
      <c r="H50" s="65">
        <v>3</v>
      </c>
      <c r="I50" s="65">
        <v>1</v>
      </c>
      <c r="J50" s="65">
        <v>0</v>
      </c>
      <c r="K50" s="65">
        <v>4</v>
      </c>
      <c r="L50" s="66">
        <f t="shared" si="2"/>
        <v>8</v>
      </c>
      <c r="M50" s="34"/>
      <c r="N50" s="65">
        <v>3</v>
      </c>
      <c r="O50" s="65">
        <v>1</v>
      </c>
      <c r="P50" s="65">
        <v>0</v>
      </c>
      <c r="Q50" s="65">
        <v>4</v>
      </c>
      <c r="R50" s="66">
        <f t="shared" si="3"/>
        <v>8</v>
      </c>
      <c r="S50" s="33"/>
      <c r="T50" s="3"/>
      <c r="U50" s="34"/>
    </row>
    <row r="51" spans="1:21" x14ac:dyDescent="0.2">
      <c r="A51" s="3"/>
      <c r="B51" s="33"/>
      <c r="C51" s="33"/>
      <c r="D51" s="33"/>
      <c r="E51" s="33"/>
      <c r="F51" s="67">
        <v>15820</v>
      </c>
      <c r="G51" s="64" t="s">
        <v>143</v>
      </c>
      <c r="H51" s="65">
        <v>0</v>
      </c>
      <c r="I51" s="65">
        <v>1</v>
      </c>
      <c r="J51" s="65">
        <v>0</v>
      </c>
      <c r="K51" s="65">
        <v>3</v>
      </c>
      <c r="L51" s="66">
        <f t="shared" si="2"/>
        <v>4</v>
      </c>
      <c r="M51" s="34"/>
      <c r="N51" s="65">
        <v>0</v>
      </c>
      <c r="O51" s="65">
        <v>1</v>
      </c>
      <c r="P51" s="65">
        <v>0</v>
      </c>
      <c r="Q51" s="65">
        <v>3</v>
      </c>
      <c r="R51" s="66">
        <f t="shared" si="3"/>
        <v>4</v>
      </c>
      <c r="S51" s="33"/>
      <c r="T51" s="3"/>
      <c r="U51" s="34"/>
    </row>
    <row r="52" spans="1:21" x14ac:dyDescent="0.2">
      <c r="A52" s="3"/>
      <c r="B52" s="33"/>
      <c r="C52" s="33"/>
      <c r="D52" s="33"/>
      <c r="E52" s="33"/>
      <c r="F52" s="67">
        <v>13060</v>
      </c>
      <c r="G52" s="64" t="s">
        <v>144</v>
      </c>
      <c r="H52" s="65">
        <v>49</v>
      </c>
      <c r="I52" s="65">
        <v>19</v>
      </c>
      <c r="J52" s="65">
        <v>20</v>
      </c>
      <c r="K52" s="65">
        <v>18</v>
      </c>
      <c r="L52" s="66">
        <f t="shared" si="2"/>
        <v>106</v>
      </c>
      <c r="M52" s="34"/>
      <c r="N52" s="65">
        <v>49</v>
      </c>
      <c r="O52" s="65">
        <v>19</v>
      </c>
      <c r="P52" s="65">
        <v>20</v>
      </c>
      <c r="Q52" s="65">
        <v>18</v>
      </c>
      <c r="R52" s="66">
        <f t="shared" si="3"/>
        <v>106</v>
      </c>
      <c r="S52" s="33"/>
      <c r="T52" s="3"/>
      <c r="U52" s="34"/>
    </row>
    <row r="53" spans="1:21" x14ac:dyDescent="0.2">
      <c r="A53" s="3"/>
      <c r="B53" s="33"/>
      <c r="C53" s="33"/>
      <c r="D53" s="33"/>
      <c r="E53" s="33"/>
      <c r="F53" s="67">
        <v>3504</v>
      </c>
      <c r="G53" s="64" t="s">
        <v>146</v>
      </c>
      <c r="H53" s="65">
        <v>2743</v>
      </c>
      <c r="I53" s="65">
        <v>97</v>
      </c>
      <c r="J53" s="65">
        <v>70</v>
      </c>
      <c r="K53" s="65">
        <v>96</v>
      </c>
      <c r="L53" s="66">
        <f t="shared" si="2"/>
        <v>3006</v>
      </c>
      <c r="M53" s="34"/>
      <c r="N53" s="65">
        <v>2743</v>
      </c>
      <c r="O53" s="65">
        <v>97</v>
      </c>
      <c r="P53" s="65">
        <v>70</v>
      </c>
      <c r="Q53" s="65">
        <v>96</v>
      </c>
      <c r="R53" s="66">
        <f t="shared" si="3"/>
        <v>3006</v>
      </c>
      <c r="S53" s="33"/>
      <c r="T53" s="3"/>
      <c r="U53" s="34"/>
    </row>
    <row r="54" spans="1:21" x14ac:dyDescent="0.2">
      <c r="A54" s="3"/>
      <c r="B54" s="33"/>
      <c r="C54" s="33"/>
      <c r="D54" s="33"/>
      <c r="E54" s="33"/>
      <c r="F54" s="67">
        <v>3505</v>
      </c>
      <c r="G54" s="64" t="s">
        <v>147</v>
      </c>
      <c r="H54" s="65">
        <v>757</v>
      </c>
      <c r="I54" s="65">
        <v>768</v>
      </c>
      <c r="J54" s="65">
        <v>346</v>
      </c>
      <c r="K54" s="65">
        <v>1130</v>
      </c>
      <c r="L54" s="66">
        <f t="shared" si="2"/>
        <v>3001</v>
      </c>
      <c r="M54" s="34"/>
      <c r="N54" s="65">
        <v>757</v>
      </c>
      <c r="O54" s="65">
        <v>768</v>
      </c>
      <c r="P54" s="65">
        <v>346</v>
      </c>
      <c r="Q54" s="65">
        <v>1130</v>
      </c>
      <c r="R54" s="66">
        <f t="shared" si="3"/>
        <v>3001</v>
      </c>
      <c r="S54" s="33"/>
      <c r="T54" s="3"/>
      <c r="U54" s="34"/>
    </row>
    <row r="55" spans="1:21" x14ac:dyDescent="0.2">
      <c r="A55" s="3"/>
      <c r="B55" s="33"/>
      <c r="C55" s="33"/>
      <c r="D55" s="33"/>
      <c r="E55" s="33"/>
      <c r="F55" s="67">
        <v>3544</v>
      </c>
      <c r="G55" s="64" t="s">
        <v>148</v>
      </c>
      <c r="H55" s="65">
        <v>658</v>
      </c>
      <c r="I55" s="65">
        <v>206</v>
      </c>
      <c r="J55" s="65">
        <v>126</v>
      </c>
      <c r="K55" s="65">
        <v>201</v>
      </c>
      <c r="L55" s="66">
        <f t="shared" si="2"/>
        <v>1191</v>
      </c>
      <c r="M55" s="34"/>
      <c r="N55" s="65">
        <v>658</v>
      </c>
      <c r="O55" s="65">
        <v>206</v>
      </c>
      <c r="P55" s="65">
        <v>126</v>
      </c>
      <c r="Q55" s="65">
        <v>201</v>
      </c>
      <c r="R55" s="66">
        <f t="shared" si="3"/>
        <v>1191</v>
      </c>
      <c r="S55" s="33"/>
      <c r="T55" s="3"/>
      <c r="U55" s="34"/>
    </row>
    <row r="56" spans="1:21" x14ac:dyDescent="0.2">
      <c r="A56" s="3"/>
      <c r="B56" s="33"/>
      <c r="C56" s="33"/>
      <c r="D56" s="33"/>
      <c r="E56" s="33"/>
      <c r="F56" s="67">
        <v>3545</v>
      </c>
      <c r="G56" s="64" t="s">
        <v>149</v>
      </c>
      <c r="H56" s="65">
        <v>221</v>
      </c>
      <c r="I56" s="65">
        <v>70</v>
      </c>
      <c r="J56" s="65">
        <v>52</v>
      </c>
      <c r="K56" s="65">
        <v>73</v>
      </c>
      <c r="L56" s="66">
        <f t="shared" si="2"/>
        <v>416</v>
      </c>
      <c r="M56" s="34"/>
      <c r="N56" s="65">
        <v>221</v>
      </c>
      <c r="O56" s="65">
        <v>70</v>
      </c>
      <c r="P56" s="65">
        <v>52</v>
      </c>
      <c r="Q56" s="65">
        <v>73</v>
      </c>
      <c r="R56" s="66">
        <f t="shared" si="3"/>
        <v>416</v>
      </c>
      <c r="S56" s="33"/>
      <c r="T56" s="3"/>
      <c r="U56" s="34"/>
    </row>
    <row r="57" spans="1:21" x14ac:dyDescent="0.2">
      <c r="A57" s="3"/>
      <c r="B57" s="33"/>
      <c r="C57" s="33"/>
      <c r="D57" s="33"/>
      <c r="E57" s="33"/>
      <c r="F57" s="67">
        <v>3554</v>
      </c>
      <c r="G57" s="64" t="s">
        <v>150</v>
      </c>
      <c r="H57" s="65">
        <v>485</v>
      </c>
      <c r="I57" s="65">
        <v>298</v>
      </c>
      <c r="J57" s="65">
        <v>112</v>
      </c>
      <c r="K57" s="65">
        <v>257</v>
      </c>
      <c r="L57" s="66">
        <f t="shared" si="2"/>
        <v>1152</v>
      </c>
      <c r="M57" s="34"/>
      <c r="N57" s="65">
        <v>485</v>
      </c>
      <c r="O57" s="65">
        <v>298</v>
      </c>
      <c r="P57" s="65">
        <v>112</v>
      </c>
      <c r="Q57" s="65">
        <v>257</v>
      </c>
      <c r="R57" s="66">
        <f t="shared" si="3"/>
        <v>1152</v>
      </c>
      <c r="S57" s="33"/>
      <c r="T57" s="3"/>
      <c r="U57" s="34"/>
    </row>
    <row r="58" spans="1:21" x14ac:dyDescent="0.2">
      <c r="A58" s="3"/>
      <c r="B58" s="33"/>
      <c r="C58" s="33"/>
      <c r="D58" s="33"/>
      <c r="E58" s="33"/>
      <c r="F58" s="67">
        <v>3555</v>
      </c>
      <c r="G58" s="64" t="s">
        <v>151</v>
      </c>
      <c r="H58" s="65">
        <v>248</v>
      </c>
      <c r="I58" s="65">
        <v>114</v>
      </c>
      <c r="J58" s="65">
        <v>51</v>
      </c>
      <c r="K58" s="65">
        <v>115</v>
      </c>
      <c r="L58" s="66">
        <f t="shared" si="2"/>
        <v>528</v>
      </c>
      <c r="M58" s="34"/>
      <c r="N58" s="65">
        <v>248</v>
      </c>
      <c r="O58" s="65">
        <v>114</v>
      </c>
      <c r="P58" s="65">
        <v>51</v>
      </c>
      <c r="Q58" s="65">
        <v>115</v>
      </c>
      <c r="R58" s="66">
        <f t="shared" si="3"/>
        <v>528</v>
      </c>
      <c r="S58" s="33"/>
      <c r="T58" s="3"/>
      <c r="U58" s="34"/>
    </row>
    <row r="59" spans="1:21" x14ac:dyDescent="0.2">
      <c r="A59" s="3"/>
      <c r="B59" s="33"/>
      <c r="C59" s="33"/>
      <c r="D59" s="33"/>
      <c r="E59" s="33"/>
      <c r="F59" s="67">
        <v>3595</v>
      </c>
      <c r="G59" s="64" t="s">
        <v>43</v>
      </c>
      <c r="H59" s="65">
        <v>55</v>
      </c>
      <c r="I59" s="65">
        <v>26</v>
      </c>
      <c r="J59" s="65">
        <v>12</v>
      </c>
      <c r="K59" s="65">
        <v>11</v>
      </c>
      <c r="L59" s="66">
        <f t="shared" si="2"/>
        <v>104</v>
      </c>
      <c r="M59" s="34"/>
      <c r="N59" s="65">
        <v>55</v>
      </c>
      <c r="O59" s="65">
        <v>26</v>
      </c>
      <c r="P59" s="65">
        <v>12</v>
      </c>
      <c r="Q59" s="65">
        <v>11</v>
      </c>
      <c r="R59" s="66">
        <f t="shared" si="3"/>
        <v>104</v>
      </c>
      <c r="S59" s="33"/>
      <c r="T59" s="3"/>
      <c r="U59" s="34"/>
    </row>
    <row r="60" spans="1:21" x14ac:dyDescent="0.2">
      <c r="A60" s="3"/>
      <c r="B60" s="33"/>
      <c r="C60" s="33"/>
      <c r="D60" s="33"/>
      <c r="E60" s="33"/>
      <c r="F60" s="67">
        <v>3594</v>
      </c>
      <c r="G60" s="64" t="s">
        <v>44</v>
      </c>
      <c r="H60" s="65">
        <v>103</v>
      </c>
      <c r="I60" s="65">
        <v>26</v>
      </c>
      <c r="J60" s="65">
        <v>17</v>
      </c>
      <c r="K60" s="65">
        <v>22</v>
      </c>
      <c r="L60" s="66">
        <f t="shared" si="2"/>
        <v>168</v>
      </c>
      <c r="M60" s="34"/>
      <c r="N60" s="65">
        <v>103</v>
      </c>
      <c r="O60" s="65">
        <v>26</v>
      </c>
      <c r="P60" s="65">
        <v>17</v>
      </c>
      <c r="Q60" s="65">
        <v>22</v>
      </c>
      <c r="R60" s="66">
        <f t="shared" si="3"/>
        <v>168</v>
      </c>
      <c r="S60" s="33"/>
      <c r="T60" s="3"/>
      <c r="U60" s="34"/>
    </row>
    <row r="61" spans="1:21" x14ac:dyDescent="0.2">
      <c r="A61" s="3"/>
      <c r="B61" s="33"/>
      <c r="C61" s="33"/>
      <c r="D61" s="33"/>
      <c r="E61" s="33"/>
      <c r="F61" s="67">
        <v>13040</v>
      </c>
      <c r="G61" s="64" t="s">
        <v>152</v>
      </c>
      <c r="H61" s="65">
        <v>303</v>
      </c>
      <c r="I61" s="65">
        <v>107</v>
      </c>
      <c r="J61" s="65">
        <v>74</v>
      </c>
      <c r="K61" s="65">
        <v>187</v>
      </c>
      <c r="L61" s="66">
        <f t="shared" si="2"/>
        <v>671</v>
      </c>
      <c r="M61" s="34"/>
      <c r="N61" s="65">
        <v>303</v>
      </c>
      <c r="O61" s="65">
        <v>107</v>
      </c>
      <c r="P61" s="65">
        <v>74</v>
      </c>
      <c r="Q61" s="65">
        <v>187</v>
      </c>
      <c r="R61" s="66">
        <f t="shared" si="3"/>
        <v>671</v>
      </c>
      <c r="S61" s="33"/>
      <c r="T61" s="3"/>
      <c r="U61" s="34"/>
    </row>
    <row r="62" spans="1:21" x14ac:dyDescent="0.2">
      <c r="A62" s="3"/>
      <c r="B62" s="33"/>
      <c r="C62" s="33"/>
      <c r="D62" s="33"/>
      <c r="E62" s="33"/>
      <c r="F62" s="67">
        <v>13030</v>
      </c>
      <c r="G62" s="64" t="s">
        <v>153</v>
      </c>
      <c r="H62" s="65">
        <v>73</v>
      </c>
      <c r="I62" s="65">
        <v>45</v>
      </c>
      <c r="J62" s="65">
        <v>19</v>
      </c>
      <c r="K62" s="65">
        <v>34</v>
      </c>
      <c r="L62" s="66">
        <f t="shared" si="2"/>
        <v>171</v>
      </c>
      <c r="M62" s="34"/>
      <c r="N62" s="65">
        <v>73</v>
      </c>
      <c r="O62" s="65">
        <v>45</v>
      </c>
      <c r="P62" s="65">
        <v>19</v>
      </c>
      <c r="Q62" s="65">
        <v>34</v>
      </c>
      <c r="R62" s="66">
        <f t="shared" si="3"/>
        <v>171</v>
      </c>
      <c r="S62" s="33"/>
      <c r="T62" s="3"/>
      <c r="U62" s="34"/>
    </row>
    <row r="63" spans="1:21" x14ac:dyDescent="0.2">
      <c r="A63" s="3"/>
      <c r="B63" s="33"/>
      <c r="C63" s="33"/>
      <c r="D63" s="33"/>
      <c r="E63" s="33"/>
      <c r="F63" s="67">
        <v>13050</v>
      </c>
      <c r="G63" s="64" t="s">
        <v>154</v>
      </c>
      <c r="H63" s="65">
        <v>115</v>
      </c>
      <c r="I63" s="65">
        <v>51</v>
      </c>
      <c r="J63" s="65">
        <v>25</v>
      </c>
      <c r="K63" s="65">
        <v>60</v>
      </c>
      <c r="L63" s="66">
        <f t="shared" si="2"/>
        <v>251</v>
      </c>
      <c r="M63" s="34"/>
      <c r="N63" s="65">
        <v>115</v>
      </c>
      <c r="O63" s="65">
        <v>51</v>
      </c>
      <c r="P63" s="65">
        <v>25</v>
      </c>
      <c r="Q63" s="65">
        <v>60</v>
      </c>
      <c r="R63" s="66">
        <f t="shared" si="3"/>
        <v>251</v>
      </c>
      <c r="S63" s="33"/>
      <c r="T63" s="3"/>
      <c r="U63" s="34"/>
    </row>
    <row r="64" spans="1:21" x14ac:dyDescent="0.2">
      <c r="A64" s="3"/>
      <c r="B64" s="33"/>
      <c r="C64" s="33"/>
      <c r="D64" s="33"/>
      <c r="E64" s="33"/>
      <c r="F64" s="67">
        <v>13071</v>
      </c>
      <c r="G64" s="64" t="s">
        <v>50</v>
      </c>
      <c r="H64" s="65">
        <v>18</v>
      </c>
      <c r="I64" s="65">
        <v>4</v>
      </c>
      <c r="J64" s="65">
        <v>4</v>
      </c>
      <c r="K64" s="65">
        <v>14</v>
      </c>
      <c r="L64" s="66">
        <f t="shared" si="2"/>
        <v>40</v>
      </c>
      <c r="M64" s="34"/>
      <c r="N64" s="65">
        <v>18</v>
      </c>
      <c r="O64" s="65">
        <v>4</v>
      </c>
      <c r="P64" s="65">
        <v>4</v>
      </c>
      <c r="Q64" s="65">
        <v>14</v>
      </c>
      <c r="R64" s="66">
        <f t="shared" si="3"/>
        <v>40</v>
      </c>
      <c r="S64" s="33"/>
      <c r="T64" s="3"/>
      <c r="U64" s="34"/>
    </row>
    <row r="65" spans="1:21" x14ac:dyDescent="0.2">
      <c r="A65" s="3"/>
      <c r="B65" s="33"/>
      <c r="C65" s="33"/>
      <c r="D65" s="33"/>
      <c r="E65" s="33"/>
      <c r="F65" s="67">
        <v>9317</v>
      </c>
      <c r="G65" s="64" t="s">
        <v>49</v>
      </c>
      <c r="H65" s="65">
        <v>159</v>
      </c>
      <c r="I65" s="65">
        <v>84</v>
      </c>
      <c r="J65" s="65">
        <v>54</v>
      </c>
      <c r="K65" s="65">
        <v>133</v>
      </c>
      <c r="L65" s="66">
        <f t="shared" si="2"/>
        <v>430</v>
      </c>
      <c r="M65" s="34"/>
      <c r="N65" s="65">
        <v>159</v>
      </c>
      <c r="O65" s="65">
        <v>84</v>
      </c>
      <c r="P65" s="65">
        <v>54</v>
      </c>
      <c r="Q65" s="65">
        <v>133</v>
      </c>
      <c r="R65" s="66">
        <f t="shared" si="3"/>
        <v>430</v>
      </c>
      <c r="S65" s="33"/>
      <c r="T65" s="3"/>
      <c r="U65" s="34"/>
    </row>
    <row r="66" spans="1:21" x14ac:dyDescent="0.2">
      <c r="A66" s="3"/>
      <c r="B66" s="33"/>
      <c r="C66" s="33"/>
      <c r="D66" s="33"/>
      <c r="E66" s="33"/>
      <c r="F66" s="67">
        <v>3501</v>
      </c>
      <c r="G66" s="64" t="s">
        <v>155</v>
      </c>
      <c r="H66" s="65">
        <v>245</v>
      </c>
      <c r="I66" s="65">
        <v>33</v>
      </c>
      <c r="J66" s="65">
        <v>21</v>
      </c>
      <c r="K66" s="65">
        <v>44</v>
      </c>
      <c r="L66" s="66">
        <f t="shared" si="2"/>
        <v>343</v>
      </c>
      <c r="M66" s="34"/>
      <c r="N66" s="65">
        <v>245</v>
      </c>
      <c r="O66" s="65">
        <v>33</v>
      </c>
      <c r="P66" s="65">
        <v>21</v>
      </c>
      <c r="Q66" s="65">
        <v>44</v>
      </c>
      <c r="R66" s="66">
        <f t="shared" si="3"/>
        <v>343</v>
      </c>
      <c r="S66" s="33"/>
      <c r="T66" s="3"/>
      <c r="U66" s="34"/>
    </row>
    <row r="67" spans="1:21" x14ac:dyDescent="0.2">
      <c r="A67" s="3"/>
      <c r="B67" s="33"/>
      <c r="C67" s="33"/>
      <c r="D67" s="33"/>
      <c r="E67" s="33"/>
      <c r="F67" s="67">
        <v>3502</v>
      </c>
      <c r="G67" s="64" t="s">
        <v>157</v>
      </c>
      <c r="H67" s="65">
        <v>123</v>
      </c>
      <c r="I67" s="65">
        <v>61</v>
      </c>
      <c r="J67" s="65">
        <v>30</v>
      </c>
      <c r="K67" s="65">
        <v>55</v>
      </c>
      <c r="L67" s="66">
        <f t="shared" si="2"/>
        <v>269</v>
      </c>
      <c r="M67" s="34"/>
      <c r="N67" s="65">
        <v>123</v>
      </c>
      <c r="O67" s="65">
        <v>61</v>
      </c>
      <c r="P67" s="65">
        <v>30</v>
      </c>
      <c r="Q67" s="65">
        <v>55</v>
      </c>
      <c r="R67" s="66">
        <f t="shared" si="3"/>
        <v>269</v>
      </c>
      <c r="S67" s="33"/>
      <c r="T67" s="3"/>
      <c r="U67" s="34"/>
    </row>
    <row r="68" spans="1:21" x14ac:dyDescent="0.2">
      <c r="A68" s="3"/>
      <c r="B68" s="33"/>
      <c r="C68" s="33"/>
      <c r="D68" s="33"/>
      <c r="E68" s="33"/>
      <c r="F68" s="67">
        <v>3571</v>
      </c>
      <c r="G68" s="64" t="s">
        <v>158</v>
      </c>
      <c r="H68" s="65">
        <v>264</v>
      </c>
      <c r="I68" s="65">
        <v>38</v>
      </c>
      <c r="J68" s="65">
        <v>17</v>
      </c>
      <c r="K68" s="65">
        <v>33</v>
      </c>
      <c r="L68" s="66">
        <f t="shared" si="2"/>
        <v>352</v>
      </c>
      <c r="M68" s="34"/>
      <c r="N68" s="65">
        <v>264</v>
      </c>
      <c r="O68" s="65">
        <v>38</v>
      </c>
      <c r="P68" s="65">
        <v>17</v>
      </c>
      <c r="Q68" s="65">
        <v>33</v>
      </c>
      <c r="R68" s="66">
        <f t="shared" si="3"/>
        <v>352</v>
      </c>
      <c r="S68" s="33"/>
      <c r="T68" s="3"/>
      <c r="U68" s="34"/>
    </row>
    <row r="69" spans="1:21" x14ac:dyDescent="0.2">
      <c r="A69" s="3"/>
      <c r="B69" s="33"/>
      <c r="C69" s="33"/>
      <c r="D69" s="33"/>
      <c r="E69" s="33"/>
      <c r="F69" s="67">
        <v>3560</v>
      </c>
      <c r="G69" s="64" t="s">
        <v>41</v>
      </c>
      <c r="H69" s="65">
        <v>31</v>
      </c>
      <c r="I69" s="65">
        <v>9</v>
      </c>
      <c r="J69" s="65">
        <v>8</v>
      </c>
      <c r="K69" s="65">
        <v>6</v>
      </c>
      <c r="L69" s="66">
        <f t="shared" si="2"/>
        <v>54</v>
      </c>
      <c r="M69" s="34"/>
      <c r="N69" s="65">
        <v>31</v>
      </c>
      <c r="O69" s="65">
        <v>9</v>
      </c>
      <c r="P69" s="65">
        <v>8</v>
      </c>
      <c r="Q69" s="65">
        <v>6</v>
      </c>
      <c r="R69" s="66">
        <f t="shared" si="3"/>
        <v>54</v>
      </c>
      <c r="S69" s="33"/>
      <c r="T69" s="3"/>
      <c r="U69" s="34"/>
    </row>
    <row r="70" spans="1:21" x14ac:dyDescent="0.2">
      <c r="A70" s="3"/>
      <c r="B70" s="33"/>
      <c r="C70" s="33"/>
      <c r="D70" s="33"/>
      <c r="E70" s="33"/>
      <c r="F70" s="67">
        <v>9337</v>
      </c>
      <c r="G70" s="64" t="s">
        <v>160</v>
      </c>
      <c r="H70" s="65">
        <v>2</v>
      </c>
      <c r="I70" s="65">
        <v>7</v>
      </c>
      <c r="J70" s="65">
        <v>2</v>
      </c>
      <c r="K70" s="65">
        <v>3</v>
      </c>
      <c r="L70" s="66">
        <f t="shared" si="2"/>
        <v>14</v>
      </c>
      <c r="M70" s="34"/>
      <c r="N70" s="65">
        <v>2</v>
      </c>
      <c r="O70" s="65">
        <v>7</v>
      </c>
      <c r="P70" s="65">
        <v>2</v>
      </c>
      <c r="Q70" s="65">
        <v>3</v>
      </c>
      <c r="R70" s="66">
        <f t="shared" si="3"/>
        <v>14</v>
      </c>
      <c r="S70" s="33"/>
      <c r="T70" s="3"/>
      <c r="U70" s="34"/>
    </row>
    <row r="71" spans="1:21" x14ac:dyDescent="0.2">
      <c r="A71" s="3"/>
      <c r="B71" s="33"/>
      <c r="C71" s="33"/>
      <c r="D71" s="33"/>
      <c r="E71" s="33"/>
      <c r="F71" s="67">
        <v>3521</v>
      </c>
      <c r="G71" s="64" t="s">
        <v>161</v>
      </c>
      <c r="H71" s="65">
        <v>104</v>
      </c>
      <c r="I71" s="65">
        <v>100</v>
      </c>
      <c r="J71" s="65">
        <v>15</v>
      </c>
      <c r="K71" s="65">
        <v>107</v>
      </c>
      <c r="L71" s="66">
        <f t="shared" si="2"/>
        <v>326</v>
      </c>
      <c r="M71" s="34"/>
      <c r="N71" s="65">
        <v>104</v>
      </c>
      <c r="O71" s="65">
        <v>100</v>
      </c>
      <c r="P71" s="65">
        <v>15</v>
      </c>
      <c r="Q71" s="65">
        <v>107</v>
      </c>
      <c r="R71" s="66">
        <f t="shared" si="3"/>
        <v>326</v>
      </c>
      <c r="S71" s="33"/>
      <c r="T71" s="3"/>
      <c r="U71" s="34"/>
    </row>
    <row r="72" spans="1:21" x14ac:dyDescent="0.2">
      <c r="A72" s="3"/>
      <c r="B72" s="33"/>
      <c r="C72" s="33"/>
      <c r="D72" s="33"/>
      <c r="E72" s="33"/>
      <c r="F72" s="67" t="s">
        <v>46</v>
      </c>
      <c r="G72" s="64" t="s">
        <v>161</v>
      </c>
      <c r="H72" s="65">
        <v>4</v>
      </c>
      <c r="I72" s="65">
        <v>4</v>
      </c>
      <c r="J72" s="65">
        <v>0</v>
      </c>
      <c r="K72" s="65">
        <v>7</v>
      </c>
      <c r="L72" s="66">
        <f t="shared" si="2"/>
        <v>15</v>
      </c>
      <c r="M72" s="34"/>
      <c r="N72" s="65">
        <v>4</v>
      </c>
      <c r="O72" s="65">
        <v>4</v>
      </c>
      <c r="P72" s="65">
        <v>0</v>
      </c>
      <c r="Q72" s="65">
        <v>7</v>
      </c>
      <c r="R72" s="66">
        <f t="shared" si="3"/>
        <v>15</v>
      </c>
      <c r="S72" s="33"/>
      <c r="T72" s="3"/>
      <c r="U72" s="34"/>
    </row>
    <row r="73" spans="1:21" x14ac:dyDescent="0.2">
      <c r="A73" s="3"/>
      <c r="B73" s="33"/>
      <c r="C73" s="33"/>
      <c r="D73" s="33"/>
      <c r="E73" s="33"/>
      <c r="F73" s="67">
        <v>16030</v>
      </c>
      <c r="G73" s="64" t="s">
        <v>320</v>
      </c>
      <c r="H73" s="65">
        <v>0</v>
      </c>
      <c r="I73" s="65">
        <v>0</v>
      </c>
      <c r="J73" s="65">
        <v>0</v>
      </c>
      <c r="K73" s="65">
        <v>0</v>
      </c>
      <c r="L73" s="66">
        <f t="shared" si="2"/>
        <v>0</v>
      </c>
      <c r="M73" s="34"/>
      <c r="N73" s="65">
        <v>7386.5</v>
      </c>
      <c r="O73" s="65">
        <v>3122.2000000000003</v>
      </c>
      <c r="P73" s="65">
        <v>2261.7999999999997</v>
      </c>
      <c r="Q73" s="65">
        <v>4664.6000000000004</v>
      </c>
      <c r="R73" s="66">
        <f t="shared" si="3"/>
        <v>17435.099999999999</v>
      </c>
      <c r="S73" s="33"/>
      <c r="T73" s="3"/>
      <c r="U73" s="34"/>
    </row>
    <row r="74" spans="1:21" x14ac:dyDescent="0.2">
      <c r="A74" s="3"/>
      <c r="B74" s="33"/>
      <c r="C74" s="33"/>
      <c r="D74" s="33"/>
      <c r="E74" s="33"/>
      <c r="F74" s="67">
        <v>16020</v>
      </c>
      <c r="G74" s="64" t="s">
        <v>319</v>
      </c>
      <c r="H74" s="65">
        <v>0</v>
      </c>
      <c r="I74" s="65">
        <v>0</v>
      </c>
      <c r="J74" s="65">
        <v>0</v>
      </c>
      <c r="K74" s="65">
        <v>0</v>
      </c>
      <c r="L74" s="66">
        <f t="shared" si="2"/>
        <v>0</v>
      </c>
      <c r="M74" s="34"/>
      <c r="N74" s="65">
        <v>2663.1</v>
      </c>
      <c r="O74" s="65">
        <v>1005.1</v>
      </c>
      <c r="P74" s="65">
        <v>675.4</v>
      </c>
      <c r="Q74" s="65">
        <v>1643.55</v>
      </c>
      <c r="R74" s="66">
        <f t="shared" si="3"/>
        <v>5987.15</v>
      </c>
      <c r="S74" s="33"/>
      <c r="T74" s="3"/>
      <c r="U74" s="34"/>
    </row>
    <row r="75" spans="1:21" x14ac:dyDescent="0.2">
      <c r="A75" s="3"/>
      <c r="B75" s="33"/>
      <c r="C75" s="33"/>
      <c r="D75" s="33"/>
      <c r="E75" s="33"/>
      <c r="F75" s="67">
        <v>16040</v>
      </c>
      <c r="G75" s="64" t="s">
        <v>318</v>
      </c>
      <c r="H75" s="65">
        <v>0</v>
      </c>
      <c r="I75" s="65">
        <v>0</v>
      </c>
      <c r="J75" s="65">
        <v>0</v>
      </c>
      <c r="K75" s="65">
        <v>0</v>
      </c>
      <c r="L75" s="66">
        <f t="shared" si="2"/>
        <v>0</v>
      </c>
      <c r="M75" s="34"/>
      <c r="N75" s="65">
        <v>8323.9000000000015</v>
      </c>
      <c r="O75" s="65">
        <v>3328.2</v>
      </c>
      <c r="P75" s="65">
        <v>1977.7999999999997</v>
      </c>
      <c r="Q75" s="65">
        <v>4903.8500000000004</v>
      </c>
      <c r="R75" s="66">
        <f t="shared" si="3"/>
        <v>18533.75</v>
      </c>
      <c r="S75" s="33"/>
      <c r="T75" s="3"/>
      <c r="U75" s="34"/>
    </row>
    <row r="76" spans="1:21" ht="13.5" thickBot="1" x14ac:dyDescent="0.25">
      <c r="A76" s="3"/>
      <c r="B76" s="33"/>
      <c r="C76" s="33"/>
      <c r="D76" s="33"/>
      <c r="E76" s="33"/>
      <c r="F76" s="33"/>
      <c r="G76" s="33"/>
      <c r="H76" s="73">
        <f>SUM(H12:H75)</f>
        <v>32917</v>
      </c>
      <c r="I76" s="73">
        <f t="shared" ref="I76:L76" si="4">SUM(I12:I75)</f>
        <v>12938</v>
      </c>
      <c r="J76" s="73">
        <f t="shared" si="4"/>
        <v>7982</v>
      </c>
      <c r="K76" s="73">
        <f t="shared" si="4"/>
        <v>18490</v>
      </c>
      <c r="L76" s="73">
        <f t="shared" si="4"/>
        <v>72327</v>
      </c>
      <c r="M76" s="33"/>
      <c r="N76" s="73">
        <f>SUM(N12:N75)</f>
        <v>32917</v>
      </c>
      <c r="O76" s="73">
        <f t="shared" ref="O76" si="5">SUM(O12:O75)</f>
        <v>12938</v>
      </c>
      <c r="P76" s="73">
        <f t="shared" ref="P76" si="6">SUM(P12:P75)</f>
        <v>7981.9999999999982</v>
      </c>
      <c r="Q76" s="73">
        <f t="shared" ref="Q76" si="7">SUM(Q12:Q75)</f>
        <v>18490</v>
      </c>
      <c r="R76" s="73">
        <f t="shared" ref="R76" si="8">SUM(R12:R75)</f>
        <v>72327</v>
      </c>
      <c r="S76" s="33"/>
      <c r="T76" s="3"/>
      <c r="U76" s="34"/>
    </row>
    <row r="77" spans="1:21" ht="13.5" thickTop="1" x14ac:dyDescent="0.2">
      <c r="A77" s="3"/>
      <c r="B77" s="33"/>
      <c r="C77" s="33"/>
      <c r="D77" s="33"/>
      <c r="E77" s="33"/>
      <c r="F77" s="33"/>
      <c r="G77" s="33"/>
      <c r="H77" s="33"/>
      <c r="I77" s="33"/>
      <c r="J77" s="33"/>
      <c r="K77" s="33"/>
      <c r="L77" s="33"/>
      <c r="M77" s="33"/>
      <c r="N77" s="33"/>
      <c r="O77" s="33"/>
      <c r="P77" s="33"/>
      <c r="Q77" s="33"/>
      <c r="R77" s="33"/>
      <c r="S77" s="33"/>
      <c r="T77" s="3"/>
      <c r="U77" s="34"/>
    </row>
    <row r="78" spans="1:21" x14ac:dyDescent="0.2">
      <c r="A78" s="3"/>
      <c r="B78" s="3"/>
      <c r="C78" s="3"/>
      <c r="D78" s="3"/>
      <c r="E78" s="3"/>
      <c r="F78" s="3"/>
      <c r="G78" s="3"/>
      <c r="H78" s="3"/>
      <c r="I78" s="3"/>
      <c r="J78" s="3"/>
      <c r="K78" s="3"/>
      <c r="L78" s="3"/>
      <c r="M78" s="3"/>
      <c r="N78" s="3"/>
      <c r="O78" s="3"/>
      <c r="P78" s="3"/>
      <c r="Q78" s="3"/>
      <c r="R78" s="3"/>
      <c r="S78" s="3"/>
      <c r="T78" s="3"/>
      <c r="U78" s="34"/>
    </row>
    <row r="79" spans="1:21" hidden="1" x14ac:dyDescent="0.2">
      <c r="A79" s="33"/>
      <c r="B79" s="33"/>
      <c r="C79" s="33"/>
      <c r="D79" s="33"/>
      <c r="E79" s="33"/>
      <c r="F79" s="33"/>
      <c r="G79" s="33"/>
      <c r="H79" s="33"/>
      <c r="I79" s="33"/>
      <c r="J79" s="33"/>
      <c r="K79" s="33"/>
      <c r="L79" s="33"/>
      <c r="M79" s="33"/>
      <c r="N79" s="33"/>
      <c r="O79" s="33"/>
      <c r="P79" s="33"/>
      <c r="Q79" s="33"/>
      <c r="R79" s="33"/>
      <c r="S79" s="33"/>
      <c r="T79" s="34"/>
      <c r="U79" s="34"/>
    </row>
  </sheetData>
  <sortState ref="B12:R75">
    <sortCondition ref="B12:B75"/>
  </sortState>
  <mergeCells count="2">
    <mergeCell ref="H10:L10"/>
    <mergeCell ref="N10:R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C96"/>
  <sheetViews>
    <sheetView showGridLines="0" workbookViewId="0"/>
  </sheetViews>
  <sheetFormatPr defaultColWidth="0" defaultRowHeight="12.75" zeroHeight="1" x14ac:dyDescent="0.2"/>
  <cols>
    <col min="1" max="1" width="2.83203125" customWidth="1"/>
    <col min="2" max="5" width="1.83203125" customWidth="1"/>
    <col min="6" max="6" width="9.83203125" customWidth="1"/>
    <col min="7" max="7" width="37.83203125" customWidth="1"/>
    <col min="8" max="8" width="1.83203125" customWidth="1"/>
    <col min="9" max="12" width="9.83203125" customWidth="1"/>
    <col min="13" max="13" width="1.83203125" customWidth="1"/>
    <col min="14" max="17" width="9.83203125" customWidth="1"/>
    <col min="18" max="18" width="1.83203125" customWidth="1"/>
    <col min="19" max="22" width="9.33203125" customWidth="1"/>
    <col min="23" max="23" width="1.83203125" customWidth="1"/>
    <col min="24" max="27" width="9.33203125" customWidth="1"/>
    <col min="28" max="28" width="1.83203125" customWidth="1"/>
    <col min="29" max="29" width="2.83203125" customWidth="1"/>
    <col min="30" max="16384" width="9.33203125" hidden="1"/>
  </cols>
  <sheetData>
    <row r="1" spans="1:29" x14ac:dyDescent="0.2">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2" spans="1:29" x14ac:dyDescent="0.2">
      <c r="A2" s="74"/>
      <c r="AC2" s="74"/>
    </row>
    <row r="3" spans="1:29" ht="20.25" x14ac:dyDescent="0.3">
      <c r="A3" s="74"/>
      <c r="C3" s="35" t="s">
        <v>322</v>
      </c>
      <c r="D3" s="35"/>
      <c r="E3" s="35"/>
      <c r="F3" s="35"/>
      <c r="G3" s="35"/>
      <c r="H3" s="35"/>
      <c r="I3" s="35"/>
      <c r="J3" s="35"/>
      <c r="K3" s="35"/>
      <c r="L3" s="35"/>
      <c r="M3" s="35"/>
      <c r="AC3" s="74"/>
    </row>
    <row r="4" spans="1:29" x14ac:dyDescent="0.2">
      <c r="A4" s="74"/>
      <c r="AC4" s="74"/>
    </row>
    <row r="5" spans="1:29" ht="18.75" thickBot="1" x14ac:dyDescent="0.3">
      <c r="A5" s="74"/>
      <c r="D5" s="36" t="s">
        <v>215</v>
      </c>
      <c r="E5" s="36"/>
      <c r="F5" s="36"/>
      <c r="G5" s="36"/>
      <c r="H5" s="36"/>
      <c r="I5" s="36"/>
      <c r="J5" s="36"/>
      <c r="K5" s="36"/>
      <c r="L5" s="36"/>
      <c r="M5" s="36"/>
      <c r="N5" s="36"/>
      <c r="O5" s="36"/>
      <c r="P5" s="36"/>
      <c r="Q5" s="36"/>
      <c r="R5" s="36"/>
      <c r="S5" s="36"/>
      <c r="T5" s="36"/>
      <c r="U5" s="36"/>
      <c r="V5" s="36"/>
      <c r="W5" s="36"/>
      <c r="X5" s="36"/>
      <c r="Y5" s="36"/>
      <c r="Z5" s="36"/>
      <c r="AA5" s="36"/>
      <c r="AC5" s="74"/>
    </row>
    <row r="6" spans="1:29" ht="13.5" thickTop="1" x14ac:dyDescent="0.2">
      <c r="A6" s="74"/>
      <c r="AC6" s="74"/>
    </row>
    <row r="7" spans="1:29" x14ac:dyDescent="0.2">
      <c r="A7" s="74"/>
      <c r="AC7" s="74"/>
    </row>
    <row r="8" spans="1:29" ht="16.5" thickBot="1" x14ac:dyDescent="0.3">
      <c r="A8" s="74"/>
      <c r="E8" s="37" t="s">
        <v>216</v>
      </c>
      <c r="F8" s="37"/>
      <c r="G8" s="37"/>
      <c r="H8" s="37"/>
      <c r="I8" s="37"/>
      <c r="J8" s="37"/>
      <c r="K8" s="37"/>
      <c r="L8" s="37"/>
      <c r="M8" s="37"/>
      <c r="N8" s="37"/>
      <c r="O8" s="37"/>
      <c r="P8" s="37"/>
      <c r="Q8" s="37"/>
      <c r="R8" s="37"/>
      <c r="S8" s="37"/>
      <c r="T8" s="37"/>
      <c r="U8" s="37"/>
      <c r="V8" s="37"/>
      <c r="W8" s="37"/>
      <c r="X8" s="37"/>
      <c r="Y8" s="37"/>
      <c r="Z8" s="37"/>
      <c r="AA8" s="37"/>
      <c r="AC8" s="74"/>
    </row>
    <row r="9" spans="1:29" ht="13.5" thickTop="1" x14ac:dyDescent="0.2">
      <c r="A9" s="74"/>
      <c r="AC9" s="74"/>
    </row>
    <row r="10" spans="1:29" x14ac:dyDescent="0.2">
      <c r="A10" s="74"/>
      <c r="T10" s="2"/>
      <c r="X10" s="86"/>
      <c r="Y10" s="2" t="s">
        <v>217</v>
      </c>
      <c r="AA10" s="87">
        <v>0.1</v>
      </c>
      <c r="AC10" s="74"/>
    </row>
    <row r="11" spans="1:29" x14ac:dyDescent="0.2">
      <c r="A11" s="74"/>
      <c r="T11" s="2"/>
      <c r="X11" s="88"/>
      <c r="Y11" s="2" t="s">
        <v>218</v>
      </c>
      <c r="AC11" s="74"/>
    </row>
    <row r="12" spans="1:29" x14ac:dyDescent="0.2">
      <c r="A12" s="74"/>
      <c r="T12" s="2"/>
      <c r="X12" s="89"/>
      <c r="Y12" s="2" t="s">
        <v>219</v>
      </c>
      <c r="AA12" s="87">
        <v>0</v>
      </c>
      <c r="AC12" s="74"/>
    </row>
    <row r="13" spans="1:29" x14ac:dyDescent="0.2">
      <c r="A13" s="74"/>
      <c r="AC13" s="74"/>
    </row>
    <row r="14" spans="1:29" x14ac:dyDescent="0.2">
      <c r="A14" s="74"/>
      <c r="AC14" s="74"/>
    </row>
    <row r="15" spans="1:29" ht="16.5" thickBot="1" x14ac:dyDescent="0.3">
      <c r="A15" s="74"/>
      <c r="E15" s="37" t="s">
        <v>228</v>
      </c>
      <c r="F15" s="37"/>
      <c r="G15" s="37"/>
      <c r="H15" s="37"/>
      <c r="I15" s="37"/>
      <c r="J15" s="37"/>
      <c r="K15" s="37"/>
      <c r="L15" s="37"/>
      <c r="M15" s="37"/>
      <c r="N15" s="37"/>
      <c r="O15" s="37"/>
      <c r="P15" s="37"/>
      <c r="Q15" s="37"/>
      <c r="R15" s="37"/>
      <c r="S15" s="37"/>
      <c r="T15" s="37"/>
      <c r="U15" s="37"/>
      <c r="V15" s="37"/>
      <c r="W15" s="37"/>
      <c r="X15" s="37"/>
      <c r="Y15" s="37"/>
      <c r="Z15" s="37"/>
      <c r="AA15" s="37"/>
      <c r="AC15" s="74"/>
    </row>
    <row r="16" spans="1:29" ht="13.5" thickTop="1" x14ac:dyDescent="0.2">
      <c r="A16" s="74"/>
      <c r="AC16" s="74"/>
    </row>
    <row r="17" spans="1:29" ht="13.5" thickBot="1" x14ac:dyDescent="0.25">
      <c r="A17" s="74"/>
      <c r="I17" s="136" t="s">
        <v>220</v>
      </c>
      <c r="J17" s="136"/>
      <c r="K17" s="136"/>
      <c r="L17" s="136"/>
      <c r="N17" s="136" t="s">
        <v>223</v>
      </c>
      <c r="O17" s="136"/>
      <c r="P17" s="136"/>
      <c r="Q17" s="136"/>
      <c r="S17" s="135" t="s">
        <v>221</v>
      </c>
      <c r="T17" s="135"/>
      <c r="U17" s="135"/>
      <c r="V17" s="135"/>
      <c r="X17" s="135" t="s">
        <v>222</v>
      </c>
      <c r="Y17" s="135"/>
      <c r="Z17" s="135"/>
      <c r="AA17" s="135"/>
      <c r="AC17" s="74"/>
    </row>
    <row r="18" spans="1:29" ht="13.5" thickBot="1" x14ac:dyDescent="0.25">
      <c r="A18" s="74"/>
      <c r="F18" s="50" t="s">
        <v>20</v>
      </c>
      <c r="G18" s="50" t="s">
        <v>173</v>
      </c>
      <c r="I18" s="50" t="s">
        <v>17</v>
      </c>
      <c r="J18" s="50" t="s">
        <v>175</v>
      </c>
      <c r="K18" s="50" t="s">
        <v>176</v>
      </c>
      <c r="L18" s="50" t="s">
        <v>177</v>
      </c>
      <c r="N18" s="50" t="s">
        <v>17</v>
      </c>
      <c r="O18" s="50" t="s">
        <v>175</v>
      </c>
      <c r="P18" s="50" t="s">
        <v>176</v>
      </c>
      <c r="Q18" s="50" t="s">
        <v>177</v>
      </c>
      <c r="S18" s="50" t="s">
        <v>17</v>
      </c>
      <c r="T18" s="50" t="s">
        <v>175</v>
      </c>
      <c r="U18" s="50" t="s">
        <v>176</v>
      </c>
      <c r="V18" s="50" t="s">
        <v>177</v>
      </c>
      <c r="X18" s="50" t="s">
        <v>17</v>
      </c>
      <c r="Y18" s="50" t="s">
        <v>175</v>
      </c>
      <c r="Z18" s="50" t="s">
        <v>176</v>
      </c>
      <c r="AA18" s="50" t="s">
        <v>177</v>
      </c>
      <c r="AC18" s="74"/>
    </row>
    <row r="19" spans="1:29" x14ac:dyDescent="0.2">
      <c r="A19" s="74"/>
      <c r="F19" s="93">
        <v>14400</v>
      </c>
      <c r="G19" s="18" t="str">
        <f>VLOOKUP(F19,'Calculation - Composite Rates'!$F$12:$H$53,3,0)</f>
        <v>Core PPO</v>
      </c>
      <c r="H19" s="18"/>
      <c r="I19" s="90">
        <f>IFERROR(VLOOKUP($F19,'Input - Previous Rates'!$F$14:$R$70,5+COLUMN()-COLUMN($I19),0),"N/A")</f>
        <v>827.46</v>
      </c>
      <c r="J19" s="90">
        <f>IFERROR(VLOOKUP($F19,'Input - Previous Rates'!$F$14:$R$70,5+COLUMN()-COLUMN($I19),0),"N/A")</f>
        <v>1861.8</v>
      </c>
      <c r="K19" s="90">
        <f>IFERROR(VLOOKUP($F19,'Input - Previous Rates'!$F$14:$R$70,5+COLUMN()-COLUMN($I19),0),"N/A")</f>
        <v>1448.06</v>
      </c>
      <c r="L19" s="90">
        <f>IFERROR(VLOOKUP($F19,'Input - Previous Rates'!$F$14:$R$70,5+COLUMN()-COLUMN($I19),0),"N/A")</f>
        <v>2482.39</v>
      </c>
      <c r="M19" s="18"/>
      <c r="N19" s="55">
        <f>VLOOKUP($F19,'Calculation - Composite Rates'!$F$12:$S$53,11+COLUMN()-COLUMN($N19),FALSE)</f>
        <v>827.07</v>
      </c>
      <c r="O19" s="55">
        <f>VLOOKUP($F19,'Calculation - Composite Rates'!$F$12:$S$53,11+COLUMN()-COLUMN($N19),FALSE)</f>
        <v>1860.91</v>
      </c>
      <c r="P19" s="55">
        <f>VLOOKUP($F19,'Calculation - Composite Rates'!$F$12:$S$53,11+COLUMN()-COLUMN($N19),FALSE)</f>
        <v>1447.37</v>
      </c>
      <c r="Q19" s="55">
        <f>VLOOKUP($F19,'Calculation - Composite Rates'!$F$12:$S$53,11+COLUMN()-COLUMN($N19),FALSE)</f>
        <v>2481.21</v>
      </c>
      <c r="R19" s="18"/>
      <c r="S19" s="90">
        <f>IFERROR(ROUND(N19-I19,2),"N/A")</f>
        <v>-0.39</v>
      </c>
      <c r="T19" s="90">
        <f t="shared" ref="T19:T25" si="0">IFERROR(ROUND(O19-J19,2),"N/A")</f>
        <v>-0.89</v>
      </c>
      <c r="U19" s="90">
        <f t="shared" ref="U19:U25" si="1">IFERROR(ROUND(P19-K19,2),"N/A")</f>
        <v>-0.69</v>
      </c>
      <c r="V19" s="90">
        <f t="shared" ref="V19:V25" si="2">IFERROR(ROUND(Q19-L19,2),"N/A")</f>
        <v>-1.18</v>
      </c>
      <c r="X19" s="91">
        <f>IFERROR(S19/I19,"N/A")</f>
        <v>-4.7132187658617937E-4</v>
      </c>
      <c r="Y19" s="91">
        <f t="shared" ref="Y19:Y25" si="3">IFERROR(T19/J19,"N/A")</f>
        <v>-4.7803201203136753E-4</v>
      </c>
      <c r="Z19" s="91">
        <f t="shared" ref="Z19:Z25" si="4">IFERROR(U19/K19,"N/A")</f>
        <v>-4.7649959255831938E-4</v>
      </c>
      <c r="AA19" s="91">
        <f t="shared" ref="AA19:AA25" si="5">IFERROR(V19/L19,"N/A")</f>
        <v>-4.7534835380419677E-4</v>
      </c>
      <c r="AC19" s="74"/>
    </row>
    <row r="20" spans="1:29" x14ac:dyDescent="0.2">
      <c r="A20" s="74"/>
      <c r="F20" s="93">
        <v>15400</v>
      </c>
      <c r="G20" s="18" t="str">
        <f>VLOOKUP(F20,'Calculation - Composite Rates'!$F$12:$H$53,3,0)</f>
        <v>Aetna Intl Core PPO</v>
      </c>
      <c r="H20" s="18"/>
      <c r="I20" s="90">
        <f>IFERROR(VLOOKUP($F20,'Input - Previous Rates'!$F$14:$R$70,5+COLUMN()-COLUMN($I20),0),"N/A")</f>
        <v>827.46</v>
      </c>
      <c r="J20" s="90">
        <f>IFERROR(VLOOKUP($F20,'Input - Previous Rates'!$F$14:$R$70,5+COLUMN()-COLUMN($I20),0),"N/A")</f>
        <v>1861.8</v>
      </c>
      <c r="K20" s="90">
        <f>IFERROR(VLOOKUP($F20,'Input - Previous Rates'!$F$14:$R$70,5+COLUMN()-COLUMN($I20),0),"N/A")</f>
        <v>1448.06</v>
      </c>
      <c r="L20" s="90">
        <f>IFERROR(VLOOKUP($F20,'Input - Previous Rates'!$F$14:$R$70,5+COLUMN()-COLUMN($I20),0),"N/A")</f>
        <v>2482.39</v>
      </c>
      <c r="M20" s="18"/>
      <c r="N20" s="55">
        <f>VLOOKUP($F20,'Calculation - Composite Rates'!$F$12:$S$53,11+COLUMN()-COLUMN($N20),FALSE)</f>
        <v>827.07</v>
      </c>
      <c r="O20" s="55">
        <f>VLOOKUP($F20,'Calculation - Composite Rates'!$F$12:$S$53,11+COLUMN()-COLUMN($N20),FALSE)</f>
        <v>1860.91</v>
      </c>
      <c r="P20" s="55">
        <f>VLOOKUP($F20,'Calculation - Composite Rates'!$F$12:$S$53,11+COLUMN()-COLUMN($N20),FALSE)</f>
        <v>1447.37</v>
      </c>
      <c r="Q20" s="55">
        <f>VLOOKUP($F20,'Calculation - Composite Rates'!$F$12:$S$53,11+COLUMN()-COLUMN($N20),FALSE)</f>
        <v>2481.21</v>
      </c>
      <c r="R20" s="18"/>
      <c r="S20" s="90">
        <f t="shared" ref="S20:S25" si="6">IFERROR(ROUND(N20-I20,2),"N/A")</f>
        <v>-0.39</v>
      </c>
      <c r="T20" s="90">
        <f t="shared" si="0"/>
        <v>-0.89</v>
      </c>
      <c r="U20" s="90">
        <f t="shared" si="1"/>
        <v>-0.69</v>
      </c>
      <c r="V20" s="90">
        <f t="shared" si="2"/>
        <v>-1.18</v>
      </c>
      <c r="X20" s="91">
        <f t="shared" ref="X20:X25" si="7">IFERROR(S20/I20,"N/A")</f>
        <v>-4.7132187658617937E-4</v>
      </c>
      <c r="Y20" s="91">
        <f t="shared" si="3"/>
        <v>-4.7803201203136753E-4</v>
      </c>
      <c r="Z20" s="91">
        <f t="shared" si="4"/>
        <v>-4.7649959255831938E-4</v>
      </c>
      <c r="AA20" s="91">
        <f t="shared" si="5"/>
        <v>-4.7534835380419677E-4</v>
      </c>
      <c r="AC20" s="74"/>
    </row>
    <row r="21" spans="1:29" x14ac:dyDescent="0.2">
      <c r="A21" s="74"/>
      <c r="F21" s="93">
        <v>14410</v>
      </c>
      <c r="G21" s="18" t="str">
        <f>VLOOKUP(F21,'Calculation - Composite Rates'!$F$12:$H$53,3,0)</f>
        <v>Core EPO</v>
      </c>
      <c r="I21" s="90">
        <f>IFERROR(VLOOKUP($F21,'Input - Previous Rates'!$F$14:$R$70,5+COLUMN()-COLUMN($I21),0),"N/A")</f>
        <v>844.81</v>
      </c>
      <c r="J21" s="90">
        <f>IFERROR(VLOOKUP($F21,'Input - Previous Rates'!$F$14:$R$70,5+COLUMN()-COLUMN($I21),0),"N/A")</f>
        <v>1900.83</v>
      </c>
      <c r="K21" s="90">
        <f>IFERROR(VLOOKUP($F21,'Input - Previous Rates'!$F$14:$R$70,5+COLUMN()-COLUMN($I21),0),"N/A")</f>
        <v>1478.42</v>
      </c>
      <c r="L21" s="90">
        <f>IFERROR(VLOOKUP($F21,'Input - Previous Rates'!$F$14:$R$70,5+COLUMN()-COLUMN($I21),0),"N/A")</f>
        <v>2534.4299999999998</v>
      </c>
      <c r="M21" s="18"/>
      <c r="N21" s="55">
        <f>VLOOKUP($F21,'Calculation - Composite Rates'!$F$12:$S$53,11+COLUMN()-COLUMN($N21),FALSE)</f>
        <v>849.54</v>
      </c>
      <c r="O21" s="55">
        <f>VLOOKUP($F21,'Calculation - Composite Rates'!$F$12:$S$53,11+COLUMN()-COLUMN($N21),FALSE)</f>
        <v>1911.46</v>
      </c>
      <c r="P21" s="55">
        <f>VLOOKUP($F21,'Calculation - Composite Rates'!$F$12:$S$53,11+COLUMN()-COLUMN($N21),FALSE)</f>
        <v>1486.69</v>
      </c>
      <c r="Q21" s="55">
        <f>VLOOKUP($F21,'Calculation - Composite Rates'!$F$12:$S$53,11+COLUMN()-COLUMN($N21),FALSE)</f>
        <v>2548.61</v>
      </c>
      <c r="S21" s="90">
        <f t="shared" si="6"/>
        <v>4.7300000000000004</v>
      </c>
      <c r="T21" s="90">
        <f t="shared" si="0"/>
        <v>10.63</v>
      </c>
      <c r="U21" s="90">
        <f t="shared" si="1"/>
        <v>8.27</v>
      </c>
      <c r="V21" s="90">
        <f t="shared" si="2"/>
        <v>14.18</v>
      </c>
      <c r="X21" s="91">
        <f t="shared" si="7"/>
        <v>5.5988920585693831E-3</v>
      </c>
      <c r="Y21" s="91">
        <f t="shared" si="3"/>
        <v>5.5922938926679404E-3</v>
      </c>
      <c r="Z21" s="91">
        <f t="shared" si="4"/>
        <v>5.5938096075540096E-3</v>
      </c>
      <c r="AA21" s="91">
        <f t="shared" si="5"/>
        <v>5.5949463982039359E-3</v>
      </c>
      <c r="AC21" s="74"/>
    </row>
    <row r="22" spans="1:29" x14ac:dyDescent="0.2">
      <c r="A22" s="74"/>
      <c r="F22" s="93">
        <v>15510</v>
      </c>
      <c r="G22" s="18" t="str">
        <f>VLOOKUP(F22,'Calculation - Composite Rates'!$F$12:$H$53,3,0)</f>
        <v>Core HDHP</v>
      </c>
      <c r="I22" s="90">
        <f>IFERROR(VLOOKUP($F22,'Input - Previous Rates'!$F$14:$R$70,5+COLUMN()-COLUMN($I22),0),"N/A")</f>
        <v>801.8599999999999</v>
      </c>
      <c r="J22" s="90">
        <f>IFERROR(VLOOKUP($F22,'Input - Previous Rates'!$F$14:$R$70,5+COLUMN()-COLUMN($I22),0),"N/A")</f>
        <v>1804.19</v>
      </c>
      <c r="K22" s="90">
        <f>IFERROR(VLOOKUP($F22,'Input - Previous Rates'!$F$14:$R$70,5+COLUMN()-COLUMN($I22),0),"N/A")</f>
        <v>1403.26</v>
      </c>
      <c r="L22" s="90">
        <f>IFERROR(VLOOKUP($F22,'Input - Previous Rates'!$F$14:$R$70,5+COLUMN()-COLUMN($I22),0),"N/A")</f>
        <v>2405.58</v>
      </c>
      <c r="M22" s="18"/>
      <c r="N22" s="55">
        <f>VLOOKUP($F22,'Calculation - Composite Rates'!$F$12:$S$53,11+COLUMN()-COLUMN($N22),FALSE)</f>
        <v>727.26</v>
      </c>
      <c r="O22" s="55">
        <f>VLOOKUP($F22,'Calculation - Composite Rates'!$F$12:$S$53,11+COLUMN()-COLUMN($N22),FALSE)</f>
        <v>1636.34</v>
      </c>
      <c r="P22" s="55">
        <f>VLOOKUP($F22,'Calculation - Composite Rates'!$F$12:$S$53,11+COLUMN()-COLUMN($N22),FALSE)</f>
        <v>1272.71</v>
      </c>
      <c r="Q22" s="55">
        <f>VLOOKUP($F22,'Calculation - Composite Rates'!$F$12:$S$53,11+COLUMN()-COLUMN($N22),FALSE)</f>
        <v>2181.79</v>
      </c>
      <c r="S22" s="90">
        <f t="shared" ref="S22:S24" si="8">IFERROR(ROUND(N22-I22,2),"N/A")</f>
        <v>-74.599999999999994</v>
      </c>
      <c r="T22" s="90">
        <f t="shared" ref="T22:T24" si="9">IFERROR(ROUND(O22-J22,2),"N/A")</f>
        <v>-167.85</v>
      </c>
      <c r="U22" s="90">
        <f t="shared" ref="U22:U24" si="10">IFERROR(ROUND(P22-K22,2),"N/A")</f>
        <v>-130.55000000000001</v>
      </c>
      <c r="V22" s="90">
        <f t="shared" ref="V22:V24" si="11">IFERROR(ROUND(Q22-L22,2),"N/A")</f>
        <v>-223.79</v>
      </c>
      <c r="X22" s="91">
        <f t="shared" ref="X22:X24" si="12">IFERROR(S22/I22,"N/A")</f>
        <v>-9.3033696655276485E-2</v>
      </c>
      <c r="Y22" s="91">
        <f t="shared" ref="Y22:Y24" si="13">IFERROR(T22/J22,"N/A")</f>
        <v>-9.3033438828504747E-2</v>
      </c>
      <c r="Z22" s="91">
        <f t="shared" ref="Z22:Z24" si="14">IFERROR(U22/K22,"N/A")</f>
        <v>-9.3033365163975326E-2</v>
      </c>
      <c r="AA22" s="91">
        <f t="shared" ref="AA22:AA24" si="15">IFERROR(V22/L22,"N/A")</f>
        <v>-9.3029539653638624E-2</v>
      </c>
      <c r="AC22" s="74"/>
    </row>
    <row r="23" spans="1:29" x14ac:dyDescent="0.2">
      <c r="A23" s="74"/>
      <c r="F23" s="93">
        <v>14360</v>
      </c>
      <c r="G23" s="18" t="str">
        <f>VLOOKUP(F23,'Calculation - Composite Rates'!$F$12:$H$53,3,0)</f>
        <v>Traditional Medical PPO</v>
      </c>
      <c r="I23" s="90">
        <f>IFERROR(VLOOKUP($F23,'Input - Previous Rates'!$F$14:$R$70,5+COLUMN()-COLUMN($I23),0),"N/A")</f>
        <v>857.08</v>
      </c>
      <c r="J23" s="90">
        <f>IFERROR(VLOOKUP($F23,'Input - Previous Rates'!$F$14:$R$70,5+COLUMN()-COLUMN($I23),0),"N/A")</f>
        <v>1928.43</v>
      </c>
      <c r="K23" s="90">
        <f>IFERROR(VLOOKUP($F23,'Input - Previous Rates'!$F$14:$R$70,5+COLUMN()-COLUMN($I23),0),"N/A")</f>
        <v>1499.89</v>
      </c>
      <c r="L23" s="90">
        <f>IFERROR(VLOOKUP($F23,'Input - Previous Rates'!$F$14:$R$70,5+COLUMN()-COLUMN($I23),0),"N/A")</f>
        <v>2571.2399999999998</v>
      </c>
      <c r="M23" s="18"/>
      <c r="N23" s="55">
        <f>VLOOKUP($F23,'Calculation - Composite Rates'!$F$12:$S$53,11+COLUMN()-COLUMN($N23),FALSE)</f>
        <v>876.67</v>
      </c>
      <c r="O23" s="55">
        <f>VLOOKUP($F23,'Calculation - Composite Rates'!$F$12:$S$53,11+COLUMN()-COLUMN($N23),FALSE)</f>
        <v>1972.5</v>
      </c>
      <c r="P23" s="55">
        <f>VLOOKUP($F23,'Calculation - Composite Rates'!$F$12:$S$53,11+COLUMN()-COLUMN($N23),FALSE)</f>
        <v>1534.17</v>
      </c>
      <c r="Q23" s="55">
        <f>VLOOKUP($F23,'Calculation - Composite Rates'!$F$12:$S$53,11+COLUMN()-COLUMN($N23),FALSE)</f>
        <v>2630.01</v>
      </c>
      <c r="S23" s="90">
        <f t="shared" si="8"/>
        <v>19.59</v>
      </c>
      <c r="T23" s="90">
        <f t="shared" si="9"/>
        <v>44.07</v>
      </c>
      <c r="U23" s="90">
        <f t="shared" si="10"/>
        <v>34.28</v>
      </c>
      <c r="V23" s="90">
        <f t="shared" si="11"/>
        <v>58.77</v>
      </c>
      <c r="X23" s="91">
        <f t="shared" si="12"/>
        <v>2.2856676156251456E-2</v>
      </c>
      <c r="Y23" s="91">
        <f t="shared" si="13"/>
        <v>2.2852786982156467E-2</v>
      </c>
      <c r="Z23" s="91">
        <f t="shared" si="14"/>
        <v>2.2855009367353605E-2</v>
      </c>
      <c r="AA23" s="91">
        <f t="shared" si="15"/>
        <v>2.2856676156251463E-2</v>
      </c>
      <c r="AC23" s="74"/>
    </row>
    <row r="24" spans="1:29" x14ac:dyDescent="0.2">
      <c r="A24" s="74"/>
      <c r="F24" s="93">
        <v>3590</v>
      </c>
      <c r="G24" s="18" t="str">
        <f>VLOOKUP(F24,'Calculation - Composite Rates'!$F$12:$H$53,3,0)</f>
        <v>Aetna Intl Traditional PPO</v>
      </c>
      <c r="I24" s="90">
        <f>IFERROR(VLOOKUP($F24,'Input - Previous Rates'!$F$14:$R$70,5+COLUMN()-COLUMN($I24),0),"N/A")</f>
        <v>857.08</v>
      </c>
      <c r="J24" s="90">
        <f>IFERROR(VLOOKUP($F24,'Input - Previous Rates'!$F$14:$R$70,5+COLUMN()-COLUMN($I24),0),"N/A")</f>
        <v>1928.43</v>
      </c>
      <c r="K24" s="90">
        <f>IFERROR(VLOOKUP($F24,'Input - Previous Rates'!$F$14:$R$70,5+COLUMN()-COLUMN($I24),0),"N/A")</f>
        <v>1499.89</v>
      </c>
      <c r="L24" s="90">
        <f>IFERROR(VLOOKUP($F24,'Input - Previous Rates'!$F$14:$R$70,5+COLUMN()-COLUMN($I24),0),"N/A")</f>
        <v>2571.2399999999998</v>
      </c>
      <c r="M24" s="18"/>
      <c r="N24" s="55">
        <f>VLOOKUP($F24,'Calculation - Composite Rates'!$F$12:$S$53,11+COLUMN()-COLUMN($N24),FALSE)</f>
        <v>876.67</v>
      </c>
      <c r="O24" s="55">
        <f>VLOOKUP($F24,'Calculation - Composite Rates'!$F$12:$S$53,11+COLUMN()-COLUMN($N24),FALSE)</f>
        <v>1972.5</v>
      </c>
      <c r="P24" s="55">
        <f>VLOOKUP($F24,'Calculation - Composite Rates'!$F$12:$S$53,11+COLUMN()-COLUMN($N24),FALSE)</f>
        <v>1534.17</v>
      </c>
      <c r="Q24" s="55">
        <f>VLOOKUP($F24,'Calculation - Composite Rates'!$F$12:$S$53,11+COLUMN()-COLUMN($N24),FALSE)</f>
        <v>2630.01</v>
      </c>
      <c r="S24" s="90">
        <f t="shared" si="8"/>
        <v>19.59</v>
      </c>
      <c r="T24" s="90">
        <f t="shared" si="9"/>
        <v>44.07</v>
      </c>
      <c r="U24" s="90">
        <f t="shared" si="10"/>
        <v>34.28</v>
      </c>
      <c r="V24" s="90">
        <f t="shared" si="11"/>
        <v>58.77</v>
      </c>
      <c r="X24" s="91">
        <f t="shared" si="12"/>
        <v>2.2856676156251456E-2</v>
      </c>
      <c r="Y24" s="91">
        <f t="shared" si="13"/>
        <v>2.2852786982156467E-2</v>
      </c>
      <c r="Z24" s="91">
        <f t="shared" si="14"/>
        <v>2.2855009367353605E-2</v>
      </c>
      <c r="AA24" s="91">
        <f t="shared" si="15"/>
        <v>2.2856676156251463E-2</v>
      </c>
      <c r="AC24" s="74"/>
    </row>
    <row r="25" spans="1:29" x14ac:dyDescent="0.2">
      <c r="A25" s="74"/>
      <c r="F25" s="93">
        <v>3550</v>
      </c>
      <c r="G25" s="18" t="str">
        <f>VLOOKUP(F25,'Calculation - Composite Rates'!$F$12:$H$53,3,0)</f>
        <v>NetCare Guam Health Plan Plus</v>
      </c>
      <c r="I25" s="90">
        <f>IFERROR(VLOOKUP($F25,'Input - Previous Rates'!$F$14:$R$70,5+COLUMN()-COLUMN($I25),0),"N/A")</f>
        <v>390.55</v>
      </c>
      <c r="J25" s="90">
        <f>IFERROR(VLOOKUP($F25,'Input - Previous Rates'!$F$14:$R$70,5+COLUMN()-COLUMN($I25),0),"N/A")</f>
        <v>859.2</v>
      </c>
      <c r="K25" s="90">
        <f>IFERROR(VLOOKUP($F25,'Input - Previous Rates'!$F$14:$R$70,5+COLUMN()-COLUMN($I25),0),"N/A")</f>
        <v>702.98</v>
      </c>
      <c r="L25" s="90">
        <f>IFERROR(VLOOKUP($F25,'Input - Previous Rates'!$F$14:$R$70,5+COLUMN()-COLUMN($I25),0),"N/A")</f>
        <v>1171.6300000000001</v>
      </c>
      <c r="M25" s="18"/>
      <c r="N25" s="55">
        <f>VLOOKUP($F25,'Calculation - Composite Rates'!$F$12:$S$53,11+COLUMN()-COLUMN($N25),FALSE)</f>
        <v>444.06</v>
      </c>
      <c r="O25" s="55">
        <f>VLOOKUP($F25,'Calculation - Composite Rates'!$F$12:$S$53,11+COLUMN()-COLUMN($N25),FALSE)</f>
        <v>976.93</v>
      </c>
      <c r="P25" s="55">
        <f>VLOOKUP($F25,'Calculation - Composite Rates'!$F$12:$S$53,11+COLUMN()-COLUMN($N25),FALSE)</f>
        <v>799.3</v>
      </c>
      <c r="Q25" s="55">
        <f>VLOOKUP($F25,'Calculation - Composite Rates'!$F$12:$S$53,11+COLUMN()-COLUMN($N25),FALSE)</f>
        <v>1332.17</v>
      </c>
      <c r="S25" s="90">
        <f t="shared" si="6"/>
        <v>53.51</v>
      </c>
      <c r="T25" s="90">
        <f t="shared" si="0"/>
        <v>117.73</v>
      </c>
      <c r="U25" s="90">
        <f t="shared" si="1"/>
        <v>96.32</v>
      </c>
      <c r="V25" s="90">
        <f t="shared" si="2"/>
        <v>160.54</v>
      </c>
      <c r="X25" s="91">
        <f t="shared" si="7"/>
        <v>0.1370119062860069</v>
      </c>
      <c r="Y25" s="91">
        <f t="shared" si="3"/>
        <v>0.13702281191806331</v>
      </c>
      <c r="Z25" s="91">
        <f t="shared" si="4"/>
        <v>0.13701670033286864</v>
      </c>
      <c r="AA25" s="91">
        <f t="shared" si="5"/>
        <v>0.13702278022925324</v>
      </c>
      <c r="AC25" s="74"/>
    </row>
    <row r="26" spans="1:29" x14ac:dyDescent="0.2">
      <c r="A26" s="74"/>
      <c r="F26" s="58"/>
      <c r="I26" s="55"/>
      <c r="J26" s="55"/>
      <c r="K26" s="55"/>
      <c r="L26" s="55"/>
      <c r="N26" s="55"/>
      <c r="O26" s="55"/>
      <c r="P26" s="55"/>
      <c r="Q26" s="55"/>
      <c r="S26" s="55"/>
      <c r="T26" s="55"/>
      <c r="U26" s="55"/>
      <c r="V26" s="55"/>
      <c r="X26" s="55"/>
      <c r="Y26" s="55"/>
      <c r="Z26" s="55"/>
      <c r="AA26" s="55"/>
      <c r="AC26" s="74"/>
    </row>
    <row r="27" spans="1:29" x14ac:dyDescent="0.2">
      <c r="A27" s="74"/>
      <c r="F27" s="58"/>
      <c r="I27" s="55"/>
      <c r="J27" s="55"/>
      <c r="K27" s="55"/>
      <c r="L27" s="55"/>
      <c r="N27" s="55"/>
      <c r="O27" s="55"/>
      <c r="P27" s="55"/>
      <c r="Q27" s="55"/>
      <c r="S27" s="55"/>
      <c r="T27" s="55"/>
      <c r="U27" s="55"/>
      <c r="V27" s="55"/>
      <c r="X27" s="55"/>
      <c r="Y27" s="55"/>
      <c r="Z27" s="55"/>
      <c r="AA27" s="55"/>
      <c r="AC27" s="74"/>
    </row>
    <row r="28" spans="1:29" ht="16.5" thickBot="1" x14ac:dyDescent="0.3">
      <c r="A28" s="74"/>
      <c r="E28" s="37" t="s">
        <v>224</v>
      </c>
      <c r="F28" s="37"/>
      <c r="G28" s="37"/>
      <c r="H28" s="37"/>
      <c r="I28" s="37"/>
      <c r="J28" s="37"/>
      <c r="K28" s="37"/>
      <c r="L28" s="37"/>
      <c r="M28" s="37"/>
      <c r="N28" s="37"/>
      <c r="O28" s="37"/>
      <c r="P28" s="37"/>
      <c r="Q28" s="37"/>
      <c r="R28" s="37"/>
      <c r="S28" s="92"/>
      <c r="T28" s="92"/>
      <c r="U28" s="92"/>
      <c r="V28" s="92"/>
      <c r="W28" s="92"/>
      <c r="X28" s="92"/>
      <c r="Y28" s="92"/>
      <c r="Z28" s="92"/>
      <c r="AA28" s="92"/>
      <c r="AC28" s="74"/>
    </row>
    <row r="29" spans="1:29" ht="13.5" thickTop="1" x14ac:dyDescent="0.2">
      <c r="A29" s="74"/>
      <c r="AC29" s="74"/>
    </row>
    <row r="30" spans="1:29" ht="13.5" customHeight="1" thickBot="1" x14ac:dyDescent="0.25">
      <c r="A30" s="74"/>
      <c r="I30" s="136" t="str">
        <f>I$17</f>
        <v>2021 Monthly Budget Rates</v>
      </c>
      <c r="J30" s="136"/>
      <c r="K30" s="136"/>
      <c r="L30" s="136"/>
      <c r="N30" s="136" t="str">
        <f>N$17</f>
        <v>2022 Monthly Budget Rates</v>
      </c>
      <c r="O30" s="136"/>
      <c r="P30" s="136"/>
      <c r="Q30" s="136"/>
      <c r="S30" s="136" t="str">
        <f>S$17</f>
        <v>Monthly Dollar Change</v>
      </c>
      <c r="T30" s="136"/>
      <c r="U30" s="136"/>
      <c r="V30" s="136"/>
      <c r="X30" s="136" t="str">
        <f>X$17</f>
        <v>Percentage Change</v>
      </c>
      <c r="Y30" s="136"/>
      <c r="Z30" s="136"/>
      <c r="AA30" s="136"/>
      <c r="AC30" s="74"/>
    </row>
    <row r="31" spans="1:29" ht="13.5" thickBot="1" x14ac:dyDescent="0.25">
      <c r="A31" s="74"/>
      <c r="F31" s="50" t="s">
        <v>20</v>
      </c>
      <c r="G31" s="50" t="s">
        <v>173</v>
      </c>
      <c r="I31" s="50" t="s">
        <v>17</v>
      </c>
      <c r="J31" s="50" t="s">
        <v>175</v>
      </c>
      <c r="K31" s="50" t="s">
        <v>176</v>
      </c>
      <c r="L31" s="50" t="s">
        <v>177</v>
      </c>
      <c r="N31" s="50" t="s">
        <v>17</v>
      </c>
      <c r="O31" s="50" t="s">
        <v>175</v>
      </c>
      <c r="P31" s="50" t="s">
        <v>176</v>
      </c>
      <c r="Q31" s="50" t="s">
        <v>177</v>
      </c>
      <c r="S31" s="50" t="s">
        <v>17</v>
      </c>
      <c r="T31" s="50" t="s">
        <v>175</v>
      </c>
      <c r="U31" s="50" t="s">
        <v>176</v>
      </c>
      <c r="V31" s="50" t="s">
        <v>177</v>
      </c>
      <c r="X31" s="50" t="s">
        <v>17</v>
      </c>
      <c r="Y31" s="50" t="s">
        <v>175</v>
      </c>
      <c r="Z31" s="50" t="s">
        <v>176</v>
      </c>
      <c r="AA31" s="50" t="s">
        <v>177</v>
      </c>
      <c r="AC31" s="74"/>
    </row>
    <row r="32" spans="1:29" x14ac:dyDescent="0.2">
      <c r="A32" s="74"/>
      <c r="F32" s="93">
        <v>16040</v>
      </c>
      <c r="G32" s="18" t="str">
        <f>VLOOKUP(F32,'Calculation - Composite Rates'!$F$12:$H$53,3,0)</f>
        <v>United PPO</v>
      </c>
      <c r="I32" s="90" t="str">
        <f>IFERROR(VLOOKUP($F32,'Input - Previous Rates'!$F$14:$R$70,5+COLUMN()-COLUMN($I32),0),"N/A")</f>
        <v>N/A</v>
      </c>
      <c r="J32" s="90" t="str">
        <f>IFERROR(VLOOKUP($F32,'Input - Previous Rates'!$F$14:$R$70,5+COLUMN()-COLUMN($I32),0),"N/A")</f>
        <v>N/A</v>
      </c>
      <c r="K32" s="90" t="str">
        <f>IFERROR(VLOOKUP($F32,'Input - Previous Rates'!$F$14:$R$70,5+COLUMN()-COLUMN($I32),0),"N/A")</f>
        <v>N/A</v>
      </c>
      <c r="L32" s="90" t="str">
        <f>IFERROR(VLOOKUP($F32,'Input - Previous Rates'!$F$14:$R$70,5+COLUMN()-COLUMN($I32),0),"N/A")</f>
        <v>N/A</v>
      </c>
      <c r="M32" s="18"/>
      <c r="N32" s="55">
        <f>VLOOKUP($F32,'Calculation - Composite Rates'!$F$12:$S$53,11+COLUMN()-COLUMN($N32),FALSE)</f>
        <v>732.59</v>
      </c>
      <c r="O32" s="55">
        <f>VLOOKUP($F32,'Calculation - Composite Rates'!$F$12:$S$53,11+COLUMN()-COLUMN($N32),FALSE)</f>
        <v>1648.33</v>
      </c>
      <c r="P32" s="55">
        <f>VLOOKUP($F32,'Calculation - Composite Rates'!$F$12:$S$53,11+COLUMN()-COLUMN($N32),FALSE)</f>
        <v>1282.03</v>
      </c>
      <c r="Q32" s="55">
        <f>VLOOKUP($F32,'Calculation - Composite Rates'!$F$12:$S$53,11+COLUMN()-COLUMN($N32),FALSE)</f>
        <v>2197.77</v>
      </c>
      <c r="R32" s="18"/>
      <c r="S32" s="90" t="str">
        <f t="shared" ref="S32:S33" si="16">IFERROR(ROUND(N32-I32,2),"N/A")</f>
        <v>N/A</v>
      </c>
      <c r="T32" s="90" t="str">
        <f t="shared" ref="T32:T33" si="17">IFERROR(ROUND(O32-J32,2),"N/A")</f>
        <v>N/A</v>
      </c>
      <c r="U32" s="90" t="str">
        <f t="shared" ref="U32:U33" si="18">IFERROR(ROUND(P32-K32,2),"N/A")</f>
        <v>N/A</v>
      </c>
      <c r="V32" s="90" t="str">
        <f t="shared" ref="V32:V33" si="19">IFERROR(ROUND(Q32-L32,2),"N/A")</f>
        <v>N/A</v>
      </c>
      <c r="X32" s="91" t="str">
        <f t="shared" ref="X32:X33" si="20">IFERROR(S32/I32,"N/A")</f>
        <v>N/A</v>
      </c>
      <c r="Y32" s="91" t="str">
        <f t="shared" ref="Y32:Y33" si="21">IFERROR(T32/J32,"N/A")</f>
        <v>N/A</v>
      </c>
      <c r="Z32" s="91" t="str">
        <f t="shared" ref="Z32:Z33" si="22">IFERROR(U32/K32,"N/A")</f>
        <v>N/A</v>
      </c>
      <c r="AA32" s="91" t="str">
        <f t="shared" ref="AA32:AA33" si="23">IFERROR(V32/L32,"N/A")</f>
        <v>N/A</v>
      </c>
      <c r="AC32" s="74"/>
    </row>
    <row r="33" spans="1:29" x14ac:dyDescent="0.2">
      <c r="A33" s="74"/>
      <c r="F33" s="93">
        <v>16020</v>
      </c>
      <c r="G33" s="18" t="str">
        <f>VLOOKUP(F33,'Calculation - Composite Rates'!$F$12:$H$53,3,0)</f>
        <v>United Savings PPO</v>
      </c>
      <c r="I33" s="90" t="str">
        <f>IFERROR(VLOOKUP($F33,'Input - Previous Rates'!$F$14:$R$70,5+COLUMN()-COLUMN($I33),0),"N/A")</f>
        <v>N/A</v>
      </c>
      <c r="J33" s="90" t="str">
        <f>IFERROR(VLOOKUP($F33,'Input - Previous Rates'!$F$14:$R$70,5+COLUMN()-COLUMN($I33),0),"N/A")</f>
        <v>N/A</v>
      </c>
      <c r="K33" s="90" t="str">
        <f>IFERROR(VLOOKUP($F33,'Input - Previous Rates'!$F$14:$R$70,5+COLUMN()-COLUMN($I33),0),"N/A")</f>
        <v>N/A</v>
      </c>
      <c r="L33" s="90" t="str">
        <f>IFERROR(VLOOKUP($F33,'Input - Previous Rates'!$F$14:$R$70,5+COLUMN()-COLUMN($I33),0),"N/A")</f>
        <v>N/A</v>
      </c>
      <c r="M33" s="18"/>
      <c r="N33" s="55">
        <f>VLOOKUP($F33,'Calculation - Composite Rates'!$F$12:$S$53,11+COLUMN()-COLUMN($N33),FALSE)</f>
        <v>666.07</v>
      </c>
      <c r="O33" s="55">
        <f>VLOOKUP($F33,'Calculation - Composite Rates'!$F$12:$S$53,11+COLUMN()-COLUMN($N33),FALSE)</f>
        <v>1498.66</v>
      </c>
      <c r="P33" s="55">
        <f>VLOOKUP($F33,'Calculation - Composite Rates'!$F$12:$S$53,11+COLUMN()-COLUMN($N33),FALSE)</f>
        <v>1165.6199999999999</v>
      </c>
      <c r="Q33" s="55">
        <f>VLOOKUP($F33,'Calculation - Composite Rates'!$F$12:$S$53,11+COLUMN()-COLUMN($N33),FALSE)</f>
        <v>1998.21</v>
      </c>
      <c r="R33" s="18"/>
      <c r="S33" s="90" t="str">
        <f t="shared" si="16"/>
        <v>N/A</v>
      </c>
      <c r="T33" s="90" t="str">
        <f t="shared" si="17"/>
        <v>N/A</v>
      </c>
      <c r="U33" s="90" t="str">
        <f t="shared" si="18"/>
        <v>N/A</v>
      </c>
      <c r="V33" s="90" t="str">
        <f t="shared" si="19"/>
        <v>N/A</v>
      </c>
      <c r="X33" s="91" t="str">
        <f t="shared" si="20"/>
        <v>N/A</v>
      </c>
      <c r="Y33" s="91" t="str">
        <f t="shared" si="21"/>
        <v>N/A</v>
      </c>
      <c r="Z33" s="91" t="str">
        <f t="shared" si="22"/>
        <v>N/A</v>
      </c>
      <c r="AA33" s="91" t="str">
        <f t="shared" si="23"/>
        <v>N/A</v>
      </c>
      <c r="AC33" s="74"/>
    </row>
    <row r="34" spans="1:29" x14ac:dyDescent="0.2">
      <c r="A34" s="74"/>
      <c r="F34" s="58"/>
      <c r="N34" s="55"/>
      <c r="O34" s="55"/>
      <c r="P34" s="55"/>
      <c r="Q34" s="55"/>
      <c r="S34" s="55"/>
      <c r="T34" s="55"/>
      <c r="U34" s="55"/>
      <c r="V34" s="55"/>
      <c r="X34" s="55"/>
      <c r="Y34" s="55"/>
      <c r="Z34" s="55"/>
      <c r="AA34" s="55"/>
      <c r="AC34" s="74"/>
    </row>
    <row r="35" spans="1:29" x14ac:dyDescent="0.2">
      <c r="A35" s="74"/>
      <c r="F35" s="58"/>
      <c r="N35" s="55"/>
      <c r="O35" s="55"/>
      <c r="P35" s="55"/>
      <c r="Q35" s="55"/>
      <c r="S35" s="55"/>
      <c r="T35" s="55"/>
      <c r="U35" s="55"/>
      <c r="V35" s="55"/>
      <c r="X35" s="55"/>
      <c r="Y35" s="55"/>
      <c r="Z35" s="55"/>
      <c r="AA35" s="55"/>
      <c r="AC35" s="74"/>
    </row>
    <row r="36" spans="1:29" ht="16.5" thickBot="1" x14ac:dyDescent="0.3">
      <c r="A36" s="74"/>
      <c r="E36" s="37" t="s">
        <v>225</v>
      </c>
      <c r="F36" s="37"/>
      <c r="G36" s="37"/>
      <c r="H36" s="37"/>
      <c r="I36" s="37"/>
      <c r="J36" s="37"/>
      <c r="K36" s="37"/>
      <c r="L36" s="37"/>
      <c r="M36" s="37"/>
      <c r="N36" s="37"/>
      <c r="O36" s="37"/>
      <c r="P36" s="37"/>
      <c r="Q36" s="37"/>
      <c r="R36" s="37"/>
      <c r="S36" s="92"/>
      <c r="T36" s="92"/>
      <c r="U36" s="92"/>
      <c r="V36" s="92"/>
      <c r="W36" s="92"/>
      <c r="X36" s="92"/>
      <c r="Y36" s="92"/>
      <c r="Z36" s="92"/>
      <c r="AA36" s="92"/>
      <c r="AC36" s="74"/>
    </row>
    <row r="37" spans="1:29" ht="13.5" thickTop="1" x14ac:dyDescent="0.2">
      <c r="A37" s="74"/>
      <c r="AC37" s="74"/>
    </row>
    <row r="38" spans="1:29" ht="13.5" thickBot="1" x14ac:dyDescent="0.25">
      <c r="A38" s="74"/>
      <c r="I38" s="136" t="str">
        <f>I$17</f>
        <v>2021 Monthly Budget Rates</v>
      </c>
      <c r="J38" s="136"/>
      <c r="K38" s="136"/>
      <c r="L38" s="136"/>
      <c r="N38" s="136" t="str">
        <f>N$17</f>
        <v>2022 Monthly Budget Rates</v>
      </c>
      <c r="O38" s="136"/>
      <c r="P38" s="136"/>
      <c r="Q38" s="136"/>
      <c r="S38" s="136" t="str">
        <f>S$17</f>
        <v>Monthly Dollar Change</v>
      </c>
      <c r="T38" s="136"/>
      <c r="U38" s="136"/>
      <c r="V38" s="136"/>
      <c r="X38" s="136" t="str">
        <f>X$17</f>
        <v>Percentage Change</v>
      </c>
      <c r="Y38" s="136"/>
      <c r="Z38" s="136"/>
      <c r="AA38" s="136"/>
      <c r="AC38" s="74"/>
    </row>
    <row r="39" spans="1:29" ht="13.5" thickBot="1" x14ac:dyDescent="0.25">
      <c r="A39" s="74"/>
      <c r="F39" s="50" t="s">
        <v>20</v>
      </c>
      <c r="G39" s="50" t="s">
        <v>173</v>
      </c>
      <c r="I39" s="50" t="s">
        <v>17</v>
      </c>
      <c r="J39" s="50" t="s">
        <v>175</v>
      </c>
      <c r="K39" s="50" t="s">
        <v>176</v>
      </c>
      <c r="L39" s="50" t="s">
        <v>177</v>
      </c>
      <c r="N39" s="50" t="s">
        <v>17</v>
      </c>
      <c r="O39" s="50" t="s">
        <v>175</v>
      </c>
      <c r="P39" s="50" t="s">
        <v>176</v>
      </c>
      <c r="Q39" s="50" t="s">
        <v>177</v>
      </c>
      <c r="S39" s="50" t="s">
        <v>17</v>
      </c>
      <c r="T39" s="50" t="s">
        <v>175</v>
      </c>
      <c r="U39" s="50" t="s">
        <v>176</v>
      </c>
      <c r="V39" s="50" t="s">
        <v>177</v>
      </c>
      <c r="X39" s="50" t="s">
        <v>17</v>
      </c>
      <c r="Y39" s="50" t="s">
        <v>175</v>
      </c>
      <c r="Z39" s="50" t="s">
        <v>176</v>
      </c>
      <c r="AA39" s="50" t="s">
        <v>177</v>
      </c>
      <c r="AC39" s="74"/>
    </row>
    <row r="40" spans="1:29" x14ac:dyDescent="0.2">
      <c r="A40" s="74"/>
      <c r="F40" s="93">
        <v>16030</v>
      </c>
      <c r="G40" s="18" t="str">
        <f>VLOOKUP(F40,'Calculation - Composite Rates'!$F$12:$H$53,3,0)</f>
        <v>United Silver Plus EPO</v>
      </c>
      <c r="I40" s="90" t="str">
        <f>IFERROR(VLOOKUP($F40,'Input - Previous Rates'!$F$14:$R$70,5+COLUMN()-COLUMN($I40),0),"N/A")</f>
        <v>N/A</v>
      </c>
      <c r="J40" s="90" t="str">
        <f>IFERROR(VLOOKUP($F40,'Input - Previous Rates'!$F$14:$R$70,5+COLUMN()-COLUMN($I40),0),"N/A")</f>
        <v>N/A</v>
      </c>
      <c r="K40" s="90" t="str">
        <f>IFERROR(VLOOKUP($F40,'Input - Previous Rates'!$F$14:$R$70,5+COLUMN()-COLUMN($I40),0),"N/A")</f>
        <v>N/A</v>
      </c>
      <c r="L40" s="90" t="str">
        <f>IFERROR(VLOOKUP($F40,'Input - Previous Rates'!$F$14:$R$70,5+COLUMN()-COLUMN($I40),0),"N/A")</f>
        <v>N/A</v>
      </c>
      <c r="N40" s="55">
        <f>VLOOKUP($F40,'Calculation - Composite Rates'!$F$12:$S$53,11+COLUMN()-COLUMN($N40),FALSE)</f>
        <v>781.69</v>
      </c>
      <c r="O40" s="55">
        <f>VLOOKUP($F40,'Calculation - Composite Rates'!$F$12:$S$53,11+COLUMN()-COLUMN($N40),FALSE)</f>
        <v>1758.8</v>
      </c>
      <c r="P40" s="55">
        <f>VLOOKUP($F40,'Calculation - Composite Rates'!$F$12:$S$53,11+COLUMN()-COLUMN($N40),FALSE)</f>
        <v>1367.96</v>
      </c>
      <c r="Q40" s="55">
        <f>VLOOKUP($F40,'Calculation - Composite Rates'!$F$12:$S$53,11+COLUMN()-COLUMN($N40),FALSE)</f>
        <v>2345.0700000000002</v>
      </c>
      <c r="R40" s="18"/>
      <c r="S40" s="90" t="str">
        <f t="shared" ref="S40:S42" si="24">IFERROR(ROUND(N40-I40,2),"N/A")</f>
        <v>N/A</v>
      </c>
      <c r="T40" s="90" t="str">
        <f t="shared" ref="T40:T42" si="25">IFERROR(ROUND(O40-J40,2),"N/A")</f>
        <v>N/A</v>
      </c>
      <c r="U40" s="90" t="str">
        <f t="shared" ref="U40:U42" si="26">IFERROR(ROUND(P40-K40,2),"N/A")</f>
        <v>N/A</v>
      </c>
      <c r="V40" s="90" t="str">
        <f t="shared" ref="V40:V42" si="27">IFERROR(ROUND(Q40-L40,2),"N/A")</f>
        <v>N/A</v>
      </c>
      <c r="X40" s="91" t="str">
        <f t="shared" ref="X40:X42" si="28">IFERROR(S40/I40,"N/A")</f>
        <v>N/A</v>
      </c>
      <c r="Y40" s="91" t="str">
        <f t="shared" ref="Y40:Y42" si="29">IFERROR(T40/J40,"N/A")</f>
        <v>N/A</v>
      </c>
      <c r="Z40" s="91" t="str">
        <f t="shared" ref="Z40:Z42" si="30">IFERROR(U40/K40,"N/A")</f>
        <v>N/A</v>
      </c>
      <c r="AA40" s="91" t="str">
        <f t="shared" ref="AA40:AA42" si="31">IFERROR(V40/L40,"N/A")</f>
        <v>N/A</v>
      </c>
      <c r="AC40" s="74"/>
    </row>
    <row r="41" spans="1:29" x14ac:dyDescent="0.2">
      <c r="A41" s="74"/>
      <c r="F41" s="93">
        <v>16050</v>
      </c>
      <c r="G41" s="18" t="str">
        <f>VLOOKUP(F41,'Calculation - Composite Rates'!$F$12:$H$53,3,0)</f>
        <v>Centivo Platinum Plus EPO</v>
      </c>
      <c r="I41" s="90" t="str">
        <f>IFERROR(VLOOKUP($F41,'Input - Previous Rates'!$F$14:$R$70,5+COLUMN()-COLUMN($I41),0),"N/A")</f>
        <v>N/A</v>
      </c>
      <c r="J41" s="90" t="str">
        <f>IFERROR(VLOOKUP($F41,'Input - Previous Rates'!$F$14:$R$70,5+COLUMN()-COLUMN($I41),0),"N/A")</f>
        <v>N/A</v>
      </c>
      <c r="K41" s="90" t="str">
        <f>IFERROR(VLOOKUP($F41,'Input - Previous Rates'!$F$14:$R$70,5+COLUMN()-COLUMN($I41),0),"N/A")</f>
        <v>N/A</v>
      </c>
      <c r="L41" s="90" t="str">
        <f>IFERROR(VLOOKUP($F41,'Input - Previous Rates'!$F$14:$R$70,5+COLUMN()-COLUMN($I41),0),"N/A")</f>
        <v>N/A</v>
      </c>
      <c r="N41" s="55">
        <f>VLOOKUP($F41,'Calculation - Composite Rates'!$F$12:$S$53,11+COLUMN()-COLUMN($N41),FALSE)</f>
        <v>781.96</v>
      </c>
      <c r="O41" s="55">
        <f>VLOOKUP($F41,'Calculation - Composite Rates'!$F$12:$S$53,11+COLUMN()-COLUMN($N41),FALSE)</f>
        <v>1759.41</v>
      </c>
      <c r="P41" s="55">
        <f>VLOOKUP($F41,'Calculation - Composite Rates'!$F$12:$S$53,11+COLUMN()-COLUMN($N41),FALSE)</f>
        <v>1368.43</v>
      </c>
      <c r="Q41" s="55">
        <f>VLOOKUP($F41,'Calculation - Composite Rates'!$F$12:$S$53,11+COLUMN()-COLUMN($N41),FALSE)</f>
        <v>2345.88</v>
      </c>
      <c r="R41" s="18"/>
      <c r="S41" s="90" t="str">
        <f t="shared" ref="S41" si="32">IFERROR(ROUND(N41-I41,2),"N/A")</f>
        <v>N/A</v>
      </c>
      <c r="T41" s="90" t="str">
        <f t="shared" ref="T41" si="33">IFERROR(ROUND(O41-J41,2),"N/A")</f>
        <v>N/A</v>
      </c>
      <c r="U41" s="90" t="str">
        <f t="shared" ref="U41" si="34">IFERROR(ROUND(P41-K41,2),"N/A")</f>
        <v>N/A</v>
      </c>
      <c r="V41" s="90" t="str">
        <f t="shared" ref="V41" si="35">IFERROR(ROUND(Q41-L41,2),"N/A")</f>
        <v>N/A</v>
      </c>
      <c r="X41" s="91" t="str">
        <f t="shared" ref="X41" si="36">IFERROR(S41/I41,"N/A")</f>
        <v>N/A</v>
      </c>
      <c r="Y41" s="91" t="str">
        <f t="shared" ref="Y41" si="37">IFERROR(T41/J41,"N/A")</f>
        <v>N/A</v>
      </c>
      <c r="Z41" s="91" t="str">
        <f t="shared" ref="Z41" si="38">IFERROR(U41/K41,"N/A")</f>
        <v>N/A</v>
      </c>
      <c r="AA41" s="91" t="str">
        <f t="shared" ref="AA41" si="39">IFERROR(V41/L41,"N/A")</f>
        <v>N/A</v>
      </c>
      <c r="AC41" s="74"/>
    </row>
    <row r="42" spans="1:29" x14ac:dyDescent="0.2">
      <c r="A42" s="74"/>
      <c r="F42" s="93">
        <v>3580</v>
      </c>
      <c r="G42" s="18" t="str">
        <f>VLOOKUP(F42,'Calculation - Composite Rates'!$F$12:$H$53,3,0)</f>
        <v>Bronze EPO</v>
      </c>
      <c r="I42" s="90">
        <f>IFERROR(VLOOKUP($F42,'Input - Previous Rates'!$F$14:$R$70,5+COLUMN()-COLUMN($I42),0),"N/A")</f>
        <v>652.49</v>
      </c>
      <c r="J42" s="90">
        <f>IFERROR(VLOOKUP($F42,'Input - Previous Rates'!$F$14:$R$70,5+COLUMN()-COLUMN($I42),0),"N/A")</f>
        <v>1468.11</v>
      </c>
      <c r="K42" s="90">
        <f>IFERROR(VLOOKUP($F42,'Input - Previous Rates'!$F$14:$R$70,5+COLUMN()-COLUMN($I42),0),"N/A")</f>
        <v>1141.8699999999999</v>
      </c>
      <c r="L42" s="90">
        <f>IFERROR(VLOOKUP($F42,'Input - Previous Rates'!$F$14:$R$70,5+COLUMN()-COLUMN($I42),0),"N/A")</f>
        <v>1957.48</v>
      </c>
      <c r="N42" s="55">
        <f>VLOOKUP($F42,'Calculation - Composite Rates'!$F$12:$S$53,11+COLUMN()-COLUMN($N42),FALSE)</f>
        <v>599.92999999999995</v>
      </c>
      <c r="O42" s="55">
        <f>VLOOKUP($F42,'Calculation - Composite Rates'!$F$12:$S$53,11+COLUMN()-COLUMN($N42),FALSE)</f>
        <v>1349.84</v>
      </c>
      <c r="P42" s="55">
        <f>VLOOKUP($F42,'Calculation - Composite Rates'!$F$12:$S$53,11+COLUMN()-COLUMN($N42),FALSE)</f>
        <v>1049.8800000000001</v>
      </c>
      <c r="Q42" s="55">
        <f>VLOOKUP($F42,'Calculation - Composite Rates'!$F$12:$S$53,11+COLUMN()-COLUMN($N42),FALSE)</f>
        <v>1799.79</v>
      </c>
      <c r="R42" s="18"/>
      <c r="S42" s="90">
        <f t="shared" si="24"/>
        <v>-52.56</v>
      </c>
      <c r="T42" s="90">
        <f t="shared" si="25"/>
        <v>-118.27</v>
      </c>
      <c r="U42" s="90">
        <f t="shared" si="26"/>
        <v>-91.99</v>
      </c>
      <c r="V42" s="90">
        <f t="shared" si="27"/>
        <v>-157.69</v>
      </c>
      <c r="X42" s="91">
        <f t="shared" si="28"/>
        <v>-8.0552958666033195E-2</v>
      </c>
      <c r="Y42" s="91">
        <f t="shared" si="29"/>
        <v>-8.0559358631165243E-2</v>
      </c>
      <c r="Z42" s="91">
        <f t="shared" si="30"/>
        <v>-8.0560834420730906E-2</v>
      </c>
      <c r="AA42" s="91">
        <f t="shared" si="31"/>
        <v>-8.0557655761489266E-2</v>
      </c>
      <c r="AC42" s="74"/>
    </row>
    <row r="43" spans="1:29" x14ac:dyDescent="0.2">
      <c r="A43" s="74"/>
      <c r="F43" s="58"/>
      <c r="N43" s="55"/>
      <c r="O43" s="55"/>
      <c r="P43" s="55"/>
      <c r="Q43" s="55"/>
      <c r="S43" s="55"/>
      <c r="T43" s="55"/>
      <c r="U43" s="55"/>
      <c r="V43" s="55"/>
      <c r="X43" s="55"/>
      <c r="Y43" s="55"/>
      <c r="Z43" s="55"/>
      <c r="AA43" s="55"/>
      <c r="AC43" s="74"/>
    </row>
    <row r="44" spans="1:29" x14ac:dyDescent="0.2">
      <c r="A44" s="74"/>
      <c r="F44" s="58"/>
      <c r="N44" s="55"/>
      <c r="O44" s="55"/>
      <c r="P44" s="55"/>
      <c r="Q44" s="55"/>
      <c r="S44" s="55"/>
      <c r="T44" s="55"/>
      <c r="U44" s="55"/>
      <c r="V44" s="55"/>
      <c r="X44" s="55"/>
      <c r="Y44" s="55"/>
      <c r="Z44" s="55"/>
      <c r="AA44" s="55"/>
      <c r="AC44" s="74"/>
    </row>
    <row r="45" spans="1:29" ht="16.5" thickBot="1" x14ac:dyDescent="0.3">
      <c r="A45" s="74"/>
      <c r="E45" s="37" t="s">
        <v>226</v>
      </c>
      <c r="F45" s="37"/>
      <c r="G45" s="37"/>
      <c r="H45" s="37"/>
      <c r="I45" s="37"/>
      <c r="J45" s="37"/>
      <c r="K45" s="37"/>
      <c r="L45" s="37"/>
      <c r="M45" s="37"/>
      <c r="N45" s="37"/>
      <c r="O45" s="37"/>
      <c r="P45" s="37"/>
      <c r="Q45" s="37"/>
      <c r="R45" s="37"/>
      <c r="S45" s="92"/>
      <c r="T45" s="92"/>
      <c r="U45" s="92"/>
      <c r="V45" s="92"/>
      <c r="W45" s="92"/>
      <c r="X45" s="92"/>
      <c r="Y45" s="92"/>
      <c r="Z45" s="92"/>
      <c r="AA45" s="92"/>
      <c r="AC45" s="74"/>
    </row>
    <row r="46" spans="1:29" ht="13.5" thickTop="1" x14ac:dyDescent="0.2">
      <c r="A46" s="74"/>
      <c r="AC46" s="74"/>
    </row>
    <row r="47" spans="1:29" ht="13.5" thickBot="1" x14ac:dyDescent="0.25">
      <c r="A47" s="74"/>
      <c r="I47" s="136" t="str">
        <f>I$17</f>
        <v>2021 Monthly Budget Rates</v>
      </c>
      <c r="J47" s="136"/>
      <c r="K47" s="136"/>
      <c r="L47" s="136"/>
      <c r="N47" s="136" t="str">
        <f>N$17</f>
        <v>2022 Monthly Budget Rates</v>
      </c>
      <c r="O47" s="136"/>
      <c r="P47" s="136"/>
      <c r="Q47" s="136"/>
      <c r="S47" s="136" t="str">
        <f>S$17</f>
        <v>Monthly Dollar Change</v>
      </c>
      <c r="T47" s="136"/>
      <c r="U47" s="136"/>
      <c r="V47" s="136"/>
      <c r="X47" s="136" t="str">
        <f>X$17</f>
        <v>Percentage Change</v>
      </c>
      <c r="Y47" s="136"/>
      <c r="Z47" s="136"/>
      <c r="AA47" s="136"/>
      <c r="AC47" s="74"/>
    </row>
    <row r="48" spans="1:29" ht="13.5" thickBot="1" x14ac:dyDescent="0.25">
      <c r="A48" s="74"/>
      <c r="F48" s="50" t="s">
        <v>20</v>
      </c>
      <c r="G48" s="50" t="s">
        <v>173</v>
      </c>
      <c r="I48" s="50" t="s">
        <v>17</v>
      </c>
      <c r="J48" s="50" t="s">
        <v>175</v>
      </c>
      <c r="K48" s="50" t="s">
        <v>176</v>
      </c>
      <c r="L48" s="50" t="s">
        <v>177</v>
      </c>
      <c r="N48" s="50" t="s">
        <v>17</v>
      </c>
      <c r="O48" s="50" t="s">
        <v>175</v>
      </c>
      <c r="P48" s="50" t="s">
        <v>176</v>
      </c>
      <c r="Q48" s="50" t="s">
        <v>177</v>
      </c>
      <c r="S48" s="50" t="s">
        <v>17</v>
      </c>
      <c r="T48" s="50" t="s">
        <v>175</v>
      </c>
      <c r="U48" s="50" t="s">
        <v>176</v>
      </c>
      <c r="V48" s="50" t="s">
        <v>177</v>
      </c>
      <c r="X48" s="50" t="s">
        <v>17</v>
      </c>
      <c r="Y48" s="50" t="s">
        <v>175</v>
      </c>
      <c r="Z48" s="50" t="s">
        <v>176</v>
      </c>
      <c r="AA48" s="50" t="s">
        <v>177</v>
      </c>
      <c r="AC48" s="74"/>
    </row>
    <row r="49" spans="1:29" x14ac:dyDescent="0.2">
      <c r="A49" s="74"/>
      <c r="F49" s="93">
        <v>13210</v>
      </c>
      <c r="G49" s="18" t="str">
        <f>VLOOKUP(F49,'Calculation - Composite Rates'!$F$12:$H$53,3,0)</f>
        <v>Anthem CO HMO</v>
      </c>
      <c r="I49" s="90">
        <f>IFERROR(VLOOKUP($F49,'Input - Previous Rates'!$F$14:$R$70,5+COLUMN()-COLUMN($I49),0),"N/A")</f>
        <v>846.15</v>
      </c>
      <c r="J49" s="90">
        <f>IFERROR(VLOOKUP($F49,'Input - Previous Rates'!$F$14:$R$70,5+COLUMN()-COLUMN($I49),0),"N/A")</f>
        <v>1903.83</v>
      </c>
      <c r="K49" s="90">
        <f>IFERROR(VLOOKUP($F49,'Input - Previous Rates'!$F$14:$R$70,5+COLUMN()-COLUMN($I49),0),"N/A")</f>
        <v>1480.76</v>
      </c>
      <c r="L49" s="90">
        <f>IFERROR(VLOOKUP($F49,'Input - Previous Rates'!$F$14:$R$70,5+COLUMN()-COLUMN($I49),0),"N/A")</f>
        <v>2538.44</v>
      </c>
      <c r="M49" s="18"/>
      <c r="N49" s="55">
        <f>VLOOKUP($F49,'Calculation - Composite Rates'!$F$12:$S$53,11+COLUMN()-COLUMN($N49),FALSE)</f>
        <v>859.36</v>
      </c>
      <c r="O49" s="55">
        <f>VLOOKUP($F49,'Calculation - Composite Rates'!$F$12:$S$53,11+COLUMN()-COLUMN($N49),FALSE)</f>
        <v>1933.57</v>
      </c>
      <c r="P49" s="55">
        <f>VLOOKUP($F49,'Calculation - Composite Rates'!$F$12:$S$53,11+COLUMN()-COLUMN($N49),FALSE)</f>
        <v>1503.89</v>
      </c>
      <c r="Q49" s="55">
        <f>VLOOKUP($F49,'Calculation - Composite Rates'!$F$12:$S$53,11+COLUMN()-COLUMN($N49),FALSE)</f>
        <v>2578.09</v>
      </c>
      <c r="R49" s="18"/>
      <c r="S49" s="90">
        <f t="shared" ref="S49:S55" si="40">IFERROR(ROUND(N49-I49,2),"N/A")</f>
        <v>13.21</v>
      </c>
      <c r="T49" s="90">
        <f t="shared" ref="T49:T55" si="41">IFERROR(ROUND(O49-J49,2),"N/A")</f>
        <v>29.74</v>
      </c>
      <c r="U49" s="90">
        <f t="shared" ref="U49:U55" si="42">IFERROR(ROUND(P49-K49,2),"N/A")</f>
        <v>23.13</v>
      </c>
      <c r="V49" s="90">
        <f t="shared" ref="V49:V55" si="43">IFERROR(ROUND(Q49-L49,2),"N/A")</f>
        <v>39.65</v>
      </c>
      <c r="X49" s="91">
        <f t="shared" ref="X49:X55" si="44">IFERROR(S49/I49,"N/A")</f>
        <v>1.5611889144950659E-2</v>
      </c>
      <c r="Y49" s="91">
        <f t="shared" ref="Y49:Y55" si="45">IFERROR(T49/J49,"N/A")</f>
        <v>1.5621142644038596E-2</v>
      </c>
      <c r="Z49" s="91">
        <f t="shared" ref="Z49:Z55" si="46">IFERROR(U49/K49,"N/A")</f>
        <v>1.5620357113914476E-2</v>
      </c>
      <c r="AA49" s="91">
        <f t="shared" ref="AA49:AA55" si="47">IFERROR(V49/L49,"N/A")</f>
        <v>1.561982950158365E-2</v>
      </c>
      <c r="AC49" s="74"/>
    </row>
    <row r="50" spans="1:29" x14ac:dyDescent="0.2">
      <c r="A50" s="74"/>
      <c r="F50" s="93">
        <v>13200</v>
      </c>
      <c r="G50" s="18" t="str">
        <f>VLOOKUP(F50,'Calculation - Composite Rates'!$F$12:$H$53,3,0)</f>
        <v>BCBS IL HMO</v>
      </c>
      <c r="I50" s="90">
        <f>IFERROR(VLOOKUP($F50,'Input - Previous Rates'!$F$14:$R$70,5+COLUMN()-COLUMN($I50),0),"N/A")</f>
        <v>826.87</v>
      </c>
      <c r="J50" s="90">
        <f>IFERROR(VLOOKUP($F50,'Input - Previous Rates'!$F$14:$R$70,5+COLUMN()-COLUMN($I50),0),"N/A")</f>
        <v>1860.46</v>
      </c>
      <c r="K50" s="90">
        <f>IFERROR(VLOOKUP($F50,'Input - Previous Rates'!$F$14:$R$70,5+COLUMN()-COLUMN($I50),0),"N/A")</f>
        <v>1447.02</v>
      </c>
      <c r="L50" s="90">
        <f>IFERROR(VLOOKUP($F50,'Input - Previous Rates'!$F$14:$R$70,5+COLUMN()-COLUMN($I50),0),"N/A")</f>
        <v>2480.61</v>
      </c>
      <c r="M50" s="18"/>
      <c r="N50" s="55">
        <f>VLOOKUP($F50,'Calculation - Composite Rates'!$F$12:$S$53,11+COLUMN()-COLUMN($N50),FALSE)</f>
        <v>772.54</v>
      </c>
      <c r="O50" s="55">
        <f>VLOOKUP($F50,'Calculation - Composite Rates'!$F$12:$S$53,11+COLUMN()-COLUMN($N50),FALSE)</f>
        <v>1738.22</v>
      </c>
      <c r="P50" s="55">
        <f>VLOOKUP($F50,'Calculation - Composite Rates'!$F$12:$S$53,11+COLUMN()-COLUMN($N50),FALSE)</f>
        <v>1351.95</v>
      </c>
      <c r="Q50" s="55">
        <f>VLOOKUP($F50,'Calculation - Composite Rates'!$F$12:$S$53,11+COLUMN()-COLUMN($N50),FALSE)</f>
        <v>2317.63</v>
      </c>
      <c r="R50" s="18"/>
      <c r="S50" s="90">
        <f t="shared" si="40"/>
        <v>-54.33</v>
      </c>
      <c r="T50" s="90">
        <f t="shared" si="41"/>
        <v>-122.24</v>
      </c>
      <c r="U50" s="90">
        <f t="shared" si="42"/>
        <v>-95.07</v>
      </c>
      <c r="V50" s="90">
        <f t="shared" si="43"/>
        <v>-162.97999999999999</v>
      </c>
      <c r="X50" s="91">
        <f t="shared" si="44"/>
        <v>-6.570561273235212E-2</v>
      </c>
      <c r="Y50" s="91">
        <f t="shared" si="45"/>
        <v>-6.5704180686496888E-2</v>
      </c>
      <c r="Z50" s="91">
        <f t="shared" si="46"/>
        <v>-6.5700543185304966E-2</v>
      </c>
      <c r="AA50" s="91">
        <f t="shared" si="47"/>
        <v>-6.5701581465849118E-2</v>
      </c>
      <c r="AC50" s="74"/>
    </row>
    <row r="51" spans="1:29" x14ac:dyDescent="0.2">
      <c r="A51" s="74"/>
      <c r="F51" s="93">
        <v>16060</v>
      </c>
      <c r="G51" s="18" t="str">
        <f>VLOOKUP(F51,'Calculation - Composite Rates'!$F$12:$H$53,3,0)</f>
        <v>BCBS TX HMO</v>
      </c>
      <c r="I51" s="90" t="str">
        <f>IFERROR(VLOOKUP($F51,'Input - Previous Rates'!$F$14:$R$70,5+COLUMN()-COLUMN($I51),0),"N/A")</f>
        <v>N/A</v>
      </c>
      <c r="J51" s="90" t="str">
        <f>IFERROR(VLOOKUP($F51,'Input - Previous Rates'!$F$14:$R$70,5+COLUMN()-COLUMN($I51),0),"N/A")</f>
        <v>N/A</v>
      </c>
      <c r="K51" s="90" t="str">
        <f>IFERROR(VLOOKUP($F51,'Input - Previous Rates'!$F$14:$R$70,5+COLUMN()-COLUMN($I51),0),"N/A")</f>
        <v>N/A</v>
      </c>
      <c r="L51" s="90" t="str">
        <f>IFERROR(VLOOKUP($F51,'Input - Previous Rates'!$F$14:$R$70,5+COLUMN()-COLUMN($I51),0),"N/A")</f>
        <v>N/A</v>
      </c>
      <c r="M51" s="18"/>
      <c r="N51" s="55">
        <f>VLOOKUP($F51,'Calculation - Composite Rates'!$F$12:$S$53,11+COLUMN()-COLUMN($N51),FALSE)</f>
        <v>813.77</v>
      </c>
      <c r="O51" s="55">
        <f>VLOOKUP($F51,'Calculation - Composite Rates'!$F$12:$S$53,11+COLUMN()-COLUMN($N51),FALSE)</f>
        <v>1830.98</v>
      </c>
      <c r="P51" s="55">
        <f>VLOOKUP($F51,'Calculation - Composite Rates'!$F$12:$S$53,11+COLUMN()-COLUMN($N51),FALSE)</f>
        <v>1424.1</v>
      </c>
      <c r="Q51" s="55">
        <f>VLOOKUP($F51,'Calculation - Composite Rates'!$F$12:$S$53,11+COLUMN()-COLUMN($N51),FALSE)</f>
        <v>2441.31</v>
      </c>
      <c r="R51" s="18"/>
      <c r="S51" s="90" t="str">
        <f t="shared" ref="S51" si="48">IFERROR(ROUND(N51-I51,2),"N/A")</f>
        <v>N/A</v>
      </c>
      <c r="T51" s="90" t="str">
        <f t="shared" ref="T51" si="49">IFERROR(ROUND(O51-J51,2),"N/A")</f>
        <v>N/A</v>
      </c>
      <c r="U51" s="90" t="str">
        <f t="shared" ref="U51" si="50">IFERROR(ROUND(P51-K51,2),"N/A")</f>
        <v>N/A</v>
      </c>
      <c r="V51" s="90" t="str">
        <f t="shared" ref="V51" si="51">IFERROR(ROUND(Q51-L51,2),"N/A")</f>
        <v>N/A</v>
      </c>
      <c r="X51" s="91" t="str">
        <f t="shared" ref="X51" si="52">IFERROR(S51/I51,"N/A")</f>
        <v>N/A</v>
      </c>
      <c r="Y51" s="91" t="str">
        <f t="shared" ref="Y51" si="53">IFERROR(T51/J51,"N/A")</f>
        <v>N/A</v>
      </c>
      <c r="Z51" s="91" t="str">
        <f t="shared" ref="Z51" si="54">IFERROR(U51/K51,"N/A")</f>
        <v>N/A</v>
      </c>
      <c r="AA51" s="91" t="str">
        <f t="shared" ref="AA51" si="55">IFERROR(V51/L51,"N/A")</f>
        <v>N/A</v>
      </c>
      <c r="AC51" s="74"/>
    </row>
    <row r="52" spans="1:29" x14ac:dyDescent="0.2">
      <c r="A52" s="74"/>
      <c r="F52" s="93">
        <v>3621</v>
      </c>
      <c r="G52" s="18" t="str">
        <f>VLOOKUP(F52,'Calculation - Composite Rates'!$F$12:$H$53,3,0)</f>
        <v>NetCare Guam HMO</v>
      </c>
      <c r="I52" s="90">
        <f>IFERROR(VLOOKUP($F52,'Input - Previous Rates'!$F$14:$R$70,5+COLUMN()-COLUMN($I52),0),"N/A")</f>
        <v>822.93</v>
      </c>
      <c r="J52" s="90">
        <f>IFERROR(VLOOKUP($F52,'Input - Previous Rates'!$F$14:$R$70,5+COLUMN()-COLUMN($I52),0),"N/A")</f>
        <v>1851.59</v>
      </c>
      <c r="K52" s="90">
        <f>IFERROR(VLOOKUP($F52,'Input - Previous Rates'!$F$14:$R$70,5+COLUMN()-COLUMN($I52),0),"N/A")</f>
        <v>1440.13</v>
      </c>
      <c r="L52" s="90">
        <f>IFERROR(VLOOKUP($F52,'Input - Previous Rates'!$F$14:$R$70,5+COLUMN()-COLUMN($I52),0),"N/A")</f>
        <v>2468.79</v>
      </c>
      <c r="M52" s="18"/>
      <c r="N52" s="55">
        <f>VLOOKUP($F52,'Calculation - Composite Rates'!$F$12:$S$53,11+COLUMN()-COLUMN($N52),FALSE)</f>
        <v>942.84</v>
      </c>
      <c r="O52" s="55">
        <f>VLOOKUP($F52,'Calculation - Composite Rates'!$F$12:$S$53,11+COLUMN()-COLUMN($N52),FALSE)</f>
        <v>2121.39</v>
      </c>
      <c r="P52" s="55">
        <f>VLOOKUP($F52,'Calculation - Composite Rates'!$F$12:$S$53,11+COLUMN()-COLUMN($N52),FALSE)</f>
        <v>1649.97</v>
      </c>
      <c r="Q52" s="55">
        <f>VLOOKUP($F52,'Calculation - Composite Rates'!$F$12:$S$53,11+COLUMN()-COLUMN($N52),FALSE)</f>
        <v>2828.52</v>
      </c>
      <c r="R52" s="18"/>
      <c r="S52" s="90">
        <f t="shared" si="40"/>
        <v>119.91</v>
      </c>
      <c r="T52" s="90">
        <f t="shared" si="41"/>
        <v>269.8</v>
      </c>
      <c r="U52" s="90">
        <f t="shared" si="42"/>
        <v>209.84</v>
      </c>
      <c r="V52" s="90">
        <f t="shared" si="43"/>
        <v>359.73</v>
      </c>
      <c r="X52" s="91">
        <f t="shared" si="44"/>
        <v>0.14571105683350954</v>
      </c>
      <c r="Y52" s="91">
        <f t="shared" si="45"/>
        <v>0.14571260376217199</v>
      </c>
      <c r="Z52" s="91">
        <f t="shared" si="46"/>
        <v>0.14570906793136729</v>
      </c>
      <c r="AA52" s="91">
        <f t="shared" si="47"/>
        <v>0.14571105683350954</v>
      </c>
      <c r="AC52" s="74"/>
    </row>
    <row r="53" spans="1:29" x14ac:dyDescent="0.2">
      <c r="A53" s="74"/>
      <c r="F53" s="93">
        <v>3541</v>
      </c>
      <c r="G53" s="18" t="str">
        <f>VLOOKUP(F53,'Calculation - Composite Rates'!$F$12:$H$53,3,0)</f>
        <v>NetCare Saipan HMO</v>
      </c>
      <c r="I53" s="90">
        <f>IFERROR(VLOOKUP($F53,'Input - Previous Rates'!$F$14:$R$70,5+COLUMN()-COLUMN($I53),0),"N/A")</f>
        <v>822.93</v>
      </c>
      <c r="J53" s="90">
        <f>IFERROR(VLOOKUP($F53,'Input - Previous Rates'!$F$14:$R$70,5+COLUMN()-COLUMN($I53),0),"N/A")</f>
        <v>1851.59</v>
      </c>
      <c r="K53" s="90">
        <f>IFERROR(VLOOKUP($F53,'Input - Previous Rates'!$F$14:$R$70,5+COLUMN()-COLUMN($I53),0),"N/A")</f>
        <v>1440.13</v>
      </c>
      <c r="L53" s="90">
        <f>IFERROR(VLOOKUP($F53,'Input - Previous Rates'!$F$14:$R$70,5+COLUMN()-COLUMN($I53),0),"N/A")</f>
        <v>2468.79</v>
      </c>
      <c r="M53" s="18"/>
      <c r="N53" s="55">
        <f>VLOOKUP($F53,'Calculation - Composite Rates'!$F$12:$S$53,11+COLUMN()-COLUMN($N53),FALSE)</f>
        <v>942.84</v>
      </c>
      <c r="O53" s="55">
        <f>VLOOKUP($F53,'Calculation - Composite Rates'!$F$12:$S$53,11+COLUMN()-COLUMN($N53),FALSE)</f>
        <v>2121.39</v>
      </c>
      <c r="P53" s="55">
        <f>VLOOKUP($F53,'Calculation - Composite Rates'!$F$12:$S$53,11+COLUMN()-COLUMN($N53),FALSE)</f>
        <v>1649.97</v>
      </c>
      <c r="Q53" s="55">
        <f>VLOOKUP($F53,'Calculation - Composite Rates'!$F$12:$S$53,11+COLUMN()-COLUMN($N53),FALSE)</f>
        <v>2828.52</v>
      </c>
      <c r="R53" s="18"/>
      <c r="S53" s="90">
        <f t="shared" ref="S53" si="56">IFERROR(ROUND(N53-I53,2),"N/A")</f>
        <v>119.91</v>
      </c>
      <c r="T53" s="90">
        <f t="shared" ref="T53" si="57">IFERROR(ROUND(O53-J53,2),"N/A")</f>
        <v>269.8</v>
      </c>
      <c r="U53" s="90">
        <f t="shared" ref="U53" si="58">IFERROR(ROUND(P53-K53,2),"N/A")</f>
        <v>209.84</v>
      </c>
      <c r="V53" s="90">
        <f t="shared" ref="V53" si="59">IFERROR(ROUND(Q53-L53,2),"N/A")</f>
        <v>359.73</v>
      </c>
      <c r="X53" s="91">
        <f t="shared" ref="X53" si="60">IFERROR(S53/I53,"N/A")</f>
        <v>0.14571105683350954</v>
      </c>
      <c r="Y53" s="91">
        <f t="shared" ref="Y53" si="61">IFERROR(T53/J53,"N/A")</f>
        <v>0.14571260376217199</v>
      </c>
      <c r="Z53" s="91">
        <f t="shared" ref="Z53" si="62">IFERROR(U53/K53,"N/A")</f>
        <v>0.14570906793136729</v>
      </c>
      <c r="AA53" s="91">
        <f t="shared" ref="AA53" si="63">IFERROR(V53/L53,"N/A")</f>
        <v>0.14571105683350954</v>
      </c>
      <c r="AC53" s="74"/>
    </row>
    <row r="54" spans="1:29" x14ac:dyDescent="0.2">
      <c r="A54" s="74"/>
      <c r="F54" s="93">
        <v>3611</v>
      </c>
      <c r="G54" s="18" t="str">
        <f>VLOOKUP(F54,'Calculation - Composite Rates'!$F$12:$H$53,3,0)</f>
        <v>NetCare Guam PPO</v>
      </c>
      <c r="I54" s="90">
        <f>IFERROR(VLOOKUP($F54,'Input - Previous Rates'!$F$14:$R$70,5+COLUMN()-COLUMN($I54),0),"N/A")</f>
        <v>844.98</v>
      </c>
      <c r="J54" s="90">
        <f>IFERROR(VLOOKUP($F54,'Input - Previous Rates'!$F$14:$R$70,5+COLUMN()-COLUMN($I54),0),"N/A")</f>
        <v>1901.2</v>
      </c>
      <c r="K54" s="90">
        <f>IFERROR(VLOOKUP($F54,'Input - Previous Rates'!$F$14:$R$70,5+COLUMN()-COLUMN($I54),0),"N/A")</f>
        <v>1478.71</v>
      </c>
      <c r="L54" s="90">
        <f>IFERROR(VLOOKUP($F54,'Input - Previous Rates'!$F$14:$R$70,5+COLUMN()-COLUMN($I54),0),"N/A")</f>
        <v>2534.9299999999998</v>
      </c>
      <c r="M54" s="18"/>
      <c r="N54" s="55">
        <f>VLOOKUP($F54,'Calculation - Composite Rates'!$F$12:$S$53,11+COLUMN()-COLUMN($N54),FALSE)</f>
        <v>810.05</v>
      </c>
      <c r="O54" s="55">
        <f>VLOOKUP($F54,'Calculation - Composite Rates'!$F$12:$S$53,11+COLUMN()-COLUMN($N54),FALSE)</f>
        <v>1822.61</v>
      </c>
      <c r="P54" s="55">
        <f>VLOOKUP($F54,'Calculation - Composite Rates'!$F$12:$S$53,11+COLUMN()-COLUMN($N54),FALSE)</f>
        <v>1417.58</v>
      </c>
      <c r="Q54" s="55">
        <f>VLOOKUP($F54,'Calculation - Composite Rates'!$F$12:$S$53,11+COLUMN()-COLUMN($N54),FALSE)</f>
        <v>2430.14</v>
      </c>
      <c r="R54" s="18"/>
      <c r="S54" s="90">
        <f t="shared" si="40"/>
        <v>-34.93</v>
      </c>
      <c r="T54" s="90">
        <f t="shared" si="41"/>
        <v>-78.59</v>
      </c>
      <c r="U54" s="90">
        <f t="shared" si="42"/>
        <v>-61.13</v>
      </c>
      <c r="V54" s="90">
        <f t="shared" si="43"/>
        <v>-104.79</v>
      </c>
      <c r="X54" s="91">
        <f t="shared" si="44"/>
        <v>-4.1338256526781698E-2</v>
      </c>
      <c r="Y54" s="91">
        <f t="shared" si="45"/>
        <v>-4.1337050284031139E-2</v>
      </c>
      <c r="Z54" s="91">
        <f t="shared" si="46"/>
        <v>-4.1340086967694818E-2</v>
      </c>
      <c r="AA54" s="91">
        <f t="shared" si="47"/>
        <v>-4.1338419601330216E-2</v>
      </c>
      <c r="AC54" s="74"/>
    </row>
    <row r="55" spans="1:29" x14ac:dyDescent="0.2">
      <c r="A55" s="74"/>
      <c r="F55" s="93">
        <v>3651</v>
      </c>
      <c r="G55" s="18" t="str">
        <f>VLOOKUP(F55,'Calculation - Composite Rates'!$F$12:$H$53,3,0)</f>
        <v>NetCare Islands/Saipan PPO</v>
      </c>
      <c r="I55" s="90">
        <f>IFERROR(VLOOKUP($F55,'Input - Previous Rates'!$F$14:$R$70,5+COLUMN()-COLUMN($I55),0),"N/A")</f>
        <v>844.98</v>
      </c>
      <c r="J55" s="90">
        <f>IFERROR(VLOOKUP($F55,'Input - Previous Rates'!$F$14:$R$70,5+COLUMN()-COLUMN($I55),0),"N/A")</f>
        <v>1901.2</v>
      </c>
      <c r="K55" s="90">
        <f>IFERROR(VLOOKUP($F55,'Input - Previous Rates'!$F$14:$R$70,5+COLUMN()-COLUMN($I55),0),"N/A")</f>
        <v>1478.71</v>
      </c>
      <c r="L55" s="90">
        <f>IFERROR(VLOOKUP($F55,'Input - Previous Rates'!$F$14:$R$70,5+COLUMN()-COLUMN($I55),0),"N/A")</f>
        <v>2534.9299999999998</v>
      </c>
      <c r="M55" s="18"/>
      <c r="N55" s="55">
        <f>VLOOKUP($F55,'Calculation - Composite Rates'!$F$12:$S$53,11+COLUMN()-COLUMN($N55),FALSE)</f>
        <v>810.05</v>
      </c>
      <c r="O55" s="55">
        <f>VLOOKUP($F55,'Calculation - Composite Rates'!$F$12:$S$53,11+COLUMN()-COLUMN($N55),FALSE)</f>
        <v>1822.61</v>
      </c>
      <c r="P55" s="55">
        <f>VLOOKUP($F55,'Calculation - Composite Rates'!$F$12:$S$53,11+COLUMN()-COLUMN($N55),FALSE)</f>
        <v>1417.58</v>
      </c>
      <c r="Q55" s="55">
        <f>VLOOKUP($F55,'Calculation - Composite Rates'!$F$12:$S$53,11+COLUMN()-COLUMN($N55),FALSE)</f>
        <v>2430.14</v>
      </c>
      <c r="R55" s="18"/>
      <c r="S55" s="90">
        <f t="shared" si="40"/>
        <v>-34.93</v>
      </c>
      <c r="T55" s="90">
        <f t="shared" si="41"/>
        <v>-78.59</v>
      </c>
      <c r="U55" s="90">
        <f t="shared" si="42"/>
        <v>-61.13</v>
      </c>
      <c r="V55" s="90">
        <f t="shared" si="43"/>
        <v>-104.79</v>
      </c>
      <c r="X55" s="91">
        <f t="shared" si="44"/>
        <v>-4.1338256526781698E-2</v>
      </c>
      <c r="Y55" s="91">
        <f t="shared" si="45"/>
        <v>-4.1337050284031139E-2</v>
      </c>
      <c r="Z55" s="91">
        <f t="shared" si="46"/>
        <v>-4.1340086967694818E-2</v>
      </c>
      <c r="AA55" s="91">
        <f t="shared" si="47"/>
        <v>-4.1338419601330216E-2</v>
      </c>
      <c r="AC55" s="74"/>
    </row>
    <row r="56" spans="1:29" x14ac:dyDescent="0.2">
      <c r="A56" s="74"/>
      <c r="F56" s="58"/>
      <c r="N56" s="55"/>
      <c r="O56" s="55"/>
      <c r="P56" s="55"/>
      <c r="Q56" s="55"/>
      <c r="S56" s="55"/>
      <c r="T56" s="55"/>
      <c r="U56" s="55"/>
      <c r="V56" s="55"/>
      <c r="X56" s="55"/>
      <c r="Y56" s="55"/>
      <c r="Z56" s="55"/>
      <c r="AA56" s="55"/>
      <c r="AC56" s="74"/>
    </row>
    <row r="57" spans="1:29" x14ac:dyDescent="0.2">
      <c r="A57" s="74"/>
      <c r="F57" s="58"/>
      <c r="N57" s="55"/>
      <c r="O57" s="55"/>
      <c r="P57" s="55"/>
      <c r="Q57" s="55"/>
      <c r="S57" s="55"/>
      <c r="T57" s="55"/>
      <c r="U57" s="55"/>
      <c r="V57" s="55"/>
      <c r="X57" s="55"/>
      <c r="Y57" s="55"/>
      <c r="Z57" s="55"/>
      <c r="AA57" s="55"/>
      <c r="AC57" s="74"/>
    </row>
    <row r="58" spans="1:29" ht="16.5" thickBot="1" x14ac:dyDescent="0.3">
      <c r="A58" s="74"/>
      <c r="E58" s="37" t="s">
        <v>227</v>
      </c>
      <c r="F58" s="37"/>
      <c r="G58" s="37"/>
      <c r="H58" s="37"/>
      <c r="I58" s="37"/>
      <c r="J58" s="37"/>
      <c r="K58" s="37"/>
      <c r="L58" s="37"/>
      <c r="M58" s="37"/>
      <c r="N58" s="37"/>
      <c r="O58" s="37"/>
      <c r="P58" s="37"/>
      <c r="Q58" s="37"/>
      <c r="R58" s="37"/>
      <c r="S58" s="92"/>
      <c r="T58" s="92"/>
      <c r="U58" s="92"/>
      <c r="V58" s="92"/>
      <c r="W58" s="92"/>
      <c r="X58" s="92"/>
      <c r="Y58" s="92"/>
      <c r="Z58" s="92"/>
      <c r="AA58" s="92"/>
      <c r="AC58" s="74"/>
    </row>
    <row r="59" spans="1:29" ht="13.5" thickTop="1" x14ac:dyDescent="0.2">
      <c r="A59" s="74"/>
      <c r="AC59" s="74"/>
    </row>
    <row r="60" spans="1:29" ht="13.5" thickBot="1" x14ac:dyDescent="0.25">
      <c r="A60" s="74"/>
      <c r="I60" s="136" t="str">
        <f>I$17</f>
        <v>2021 Monthly Budget Rates</v>
      </c>
      <c r="J60" s="136"/>
      <c r="K60" s="136"/>
      <c r="L60" s="136"/>
      <c r="N60" s="136" t="str">
        <f>N$17</f>
        <v>2022 Monthly Budget Rates</v>
      </c>
      <c r="O60" s="136"/>
      <c r="P60" s="136"/>
      <c r="Q60" s="136"/>
      <c r="S60" s="136" t="str">
        <f>S$17</f>
        <v>Monthly Dollar Change</v>
      </c>
      <c r="T60" s="136"/>
      <c r="U60" s="136"/>
      <c r="V60" s="136"/>
      <c r="X60" s="136" t="str">
        <f>X$17</f>
        <v>Percentage Change</v>
      </c>
      <c r="Y60" s="136"/>
      <c r="Z60" s="136"/>
      <c r="AA60" s="136"/>
      <c r="AC60" s="74"/>
    </row>
    <row r="61" spans="1:29" ht="13.5" thickBot="1" x14ac:dyDescent="0.25">
      <c r="A61" s="74"/>
      <c r="F61" s="50" t="s">
        <v>20</v>
      </c>
      <c r="G61" s="50" t="s">
        <v>173</v>
      </c>
      <c r="I61" s="50" t="s">
        <v>17</v>
      </c>
      <c r="J61" s="50" t="s">
        <v>175</v>
      </c>
      <c r="K61" s="50" t="s">
        <v>176</v>
      </c>
      <c r="L61" s="50" t="s">
        <v>177</v>
      </c>
      <c r="N61" s="50" t="s">
        <v>17</v>
      </c>
      <c r="O61" s="50" t="s">
        <v>175</v>
      </c>
      <c r="P61" s="50" t="s">
        <v>176</v>
      </c>
      <c r="Q61" s="50" t="s">
        <v>177</v>
      </c>
      <c r="S61" s="50" t="s">
        <v>17</v>
      </c>
      <c r="T61" s="50" t="s">
        <v>175</v>
      </c>
      <c r="U61" s="50" t="s">
        <v>176</v>
      </c>
      <c r="V61" s="50" t="s">
        <v>177</v>
      </c>
      <c r="X61" s="50" t="s">
        <v>17</v>
      </c>
      <c r="Y61" s="50" t="s">
        <v>175</v>
      </c>
      <c r="Z61" s="50" t="s">
        <v>176</v>
      </c>
      <c r="AA61" s="50" t="s">
        <v>177</v>
      </c>
      <c r="AC61" s="74"/>
    </row>
    <row r="62" spans="1:29" x14ac:dyDescent="0.2">
      <c r="A62" s="74"/>
      <c r="F62" s="93">
        <v>13060</v>
      </c>
      <c r="G62" s="18" t="str">
        <f>VLOOKUP(F62,'Calculation - Composite Rates'!$F$12:$H$53,3,0)</f>
        <v>Kaiser Atlanta HMO</v>
      </c>
      <c r="I62" s="90">
        <f>IFERROR(VLOOKUP($F62,'Input - Previous Rates'!$F$14:$R$70,5+COLUMN()-COLUMN($I62),0),"N/A")</f>
        <v>845.11</v>
      </c>
      <c r="J62" s="90">
        <f>IFERROR(VLOOKUP($F62,'Input - Previous Rates'!$F$14:$R$70,5+COLUMN()-COLUMN($I62),0),"N/A")</f>
        <v>1901.5</v>
      </c>
      <c r="K62" s="90">
        <f>IFERROR(VLOOKUP($F62,'Input - Previous Rates'!$F$14:$R$70,5+COLUMN()-COLUMN($I62),0),"N/A")</f>
        <v>1478.94</v>
      </c>
      <c r="L62" s="90">
        <f>IFERROR(VLOOKUP($F62,'Input - Previous Rates'!$F$14:$R$70,5+COLUMN()-COLUMN($I62),0),"N/A")</f>
        <v>2535.33</v>
      </c>
      <c r="M62" s="18"/>
      <c r="N62" s="55">
        <f>VLOOKUP($F62,'Calculation - Composite Rates'!$F$12:$S$53,11+COLUMN()-COLUMN($N62),FALSE)</f>
        <v>749.61</v>
      </c>
      <c r="O62" s="55">
        <f>VLOOKUP($F62,'Calculation - Composite Rates'!$F$12:$S$53,11+COLUMN()-COLUMN($N62),FALSE)</f>
        <v>1686.63</v>
      </c>
      <c r="P62" s="55">
        <f>VLOOKUP($F62,'Calculation - Composite Rates'!$F$12:$S$53,11+COLUMN()-COLUMN($N62),FALSE)</f>
        <v>1311.82</v>
      </c>
      <c r="Q62" s="55">
        <f>VLOOKUP($F62,'Calculation - Composite Rates'!$F$12:$S$53,11+COLUMN()-COLUMN($N62),FALSE)</f>
        <v>2248.83</v>
      </c>
      <c r="R62" s="18"/>
      <c r="S62" s="90">
        <f t="shared" ref="S62:S79" si="64">IFERROR(ROUND(N62-I62,2),"N/A")</f>
        <v>-95.5</v>
      </c>
      <c r="T62" s="90">
        <f t="shared" ref="T62:T79" si="65">IFERROR(ROUND(O62-J62,2),"N/A")</f>
        <v>-214.87</v>
      </c>
      <c r="U62" s="90">
        <f t="shared" ref="U62:U79" si="66">IFERROR(ROUND(P62-K62,2),"N/A")</f>
        <v>-167.12</v>
      </c>
      <c r="V62" s="90">
        <f t="shared" ref="V62:V79" si="67">IFERROR(ROUND(Q62-L62,2),"N/A")</f>
        <v>-286.5</v>
      </c>
      <c r="X62" s="91">
        <f t="shared" ref="X62:X79" si="68">IFERROR(S62/I62,"N/A")</f>
        <v>-0.11300304102424537</v>
      </c>
      <c r="Y62" s="91">
        <f t="shared" ref="Y62:Y79" si="69">IFERROR(T62/J62,"N/A")</f>
        <v>-0.1130002629503024</v>
      </c>
      <c r="Z62" s="91">
        <f t="shared" ref="Z62:Z79" si="70">IFERROR(U62/K62,"N/A")</f>
        <v>-0.11299985124481048</v>
      </c>
      <c r="AA62" s="91">
        <f t="shared" ref="AA62:AA79" si="71">IFERROR(V62/L62,"N/A")</f>
        <v>-0.11300304102424537</v>
      </c>
      <c r="AC62" s="74"/>
    </row>
    <row r="63" spans="1:29" x14ac:dyDescent="0.2">
      <c r="A63" s="74"/>
      <c r="F63" s="93">
        <v>3504</v>
      </c>
      <c r="G63" s="18" t="str">
        <f>VLOOKUP(F63,'Calculation - Composite Rates'!$F$12:$H$53,3,0)</f>
        <v>Kaiser N CA HMO - Opt A</v>
      </c>
      <c r="I63" s="90">
        <f>IFERROR(VLOOKUP($F63,'Input - Previous Rates'!$F$14:$R$70,5+COLUMN()-COLUMN($I63),0),"N/A")</f>
        <v>924.97</v>
      </c>
      <c r="J63" s="90">
        <f>IFERROR(VLOOKUP($F63,'Input - Previous Rates'!$F$14:$R$70,5+COLUMN()-COLUMN($I63),0),"N/A")</f>
        <v>2081.17</v>
      </c>
      <c r="K63" s="90">
        <f>IFERROR(VLOOKUP($F63,'Input - Previous Rates'!$F$14:$R$70,5+COLUMN()-COLUMN($I63),0),"N/A")</f>
        <v>1618.69</v>
      </c>
      <c r="L63" s="90">
        <f>IFERROR(VLOOKUP($F63,'Input - Previous Rates'!$F$14:$R$70,5+COLUMN()-COLUMN($I63),0),"N/A")</f>
        <v>2774.9</v>
      </c>
      <c r="M63" s="18"/>
      <c r="N63" s="55">
        <f>VLOOKUP($F63,'Calculation - Composite Rates'!$F$12:$S$53,11+COLUMN()-COLUMN($N63),FALSE)</f>
        <v>769.8</v>
      </c>
      <c r="O63" s="55">
        <f>VLOOKUP($F63,'Calculation - Composite Rates'!$F$12:$S$53,11+COLUMN()-COLUMN($N63),FALSE)</f>
        <v>1732.04</v>
      </c>
      <c r="P63" s="55">
        <f>VLOOKUP($F63,'Calculation - Composite Rates'!$F$12:$S$53,11+COLUMN()-COLUMN($N63),FALSE)</f>
        <v>1347.15</v>
      </c>
      <c r="Q63" s="55">
        <f>VLOOKUP($F63,'Calculation - Composite Rates'!$F$12:$S$53,11+COLUMN()-COLUMN($N63),FALSE)</f>
        <v>2309.39</v>
      </c>
      <c r="R63" s="18"/>
      <c r="S63" s="90">
        <f t="shared" si="64"/>
        <v>-155.16999999999999</v>
      </c>
      <c r="T63" s="90">
        <f t="shared" si="65"/>
        <v>-349.13</v>
      </c>
      <c r="U63" s="90">
        <f t="shared" si="66"/>
        <v>-271.54000000000002</v>
      </c>
      <c r="V63" s="90">
        <f t="shared" si="67"/>
        <v>-465.51</v>
      </c>
      <c r="X63" s="91">
        <f t="shared" si="68"/>
        <v>-0.16775679211217659</v>
      </c>
      <c r="Y63" s="91">
        <f t="shared" si="69"/>
        <v>-0.16775659845183238</v>
      </c>
      <c r="Z63" s="91">
        <f t="shared" si="70"/>
        <v>-0.16775293601616123</v>
      </c>
      <c r="AA63" s="91">
        <f t="shared" si="71"/>
        <v>-0.16775739666294279</v>
      </c>
      <c r="AC63" s="74"/>
    </row>
    <row r="64" spans="1:29" x14ac:dyDescent="0.2">
      <c r="A64" s="74"/>
      <c r="F64" s="93">
        <v>3505</v>
      </c>
      <c r="G64" s="18" t="str">
        <f>VLOOKUP(F64,'Calculation - Composite Rates'!$F$12:$H$53,3,0)</f>
        <v>Kaiser N CA HMO - Opt B</v>
      </c>
      <c r="I64" s="90">
        <f>IFERROR(VLOOKUP($F64,'Input - Previous Rates'!$F$14:$R$70,5+COLUMN()-COLUMN($I64),0),"N/A")</f>
        <v>823.2</v>
      </c>
      <c r="J64" s="90">
        <f>IFERROR(VLOOKUP($F64,'Input - Previous Rates'!$F$14:$R$70,5+COLUMN()-COLUMN($I64),0),"N/A")</f>
        <v>1852.19</v>
      </c>
      <c r="K64" s="90">
        <f>IFERROR(VLOOKUP($F64,'Input - Previous Rates'!$F$14:$R$70,5+COLUMN()-COLUMN($I64),0),"N/A")</f>
        <v>1440.59</v>
      </c>
      <c r="L64" s="90">
        <f>IFERROR(VLOOKUP($F64,'Input - Previous Rates'!$F$14:$R$70,5+COLUMN()-COLUMN($I64),0),"N/A")</f>
        <v>2469.59</v>
      </c>
      <c r="M64" s="18"/>
      <c r="N64" s="55">
        <f>VLOOKUP($F64,'Calculation - Composite Rates'!$F$12:$S$53,11+COLUMN()-COLUMN($N64),FALSE)</f>
        <v>747.27</v>
      </c>
      <c r="O64" s="55">
        <f>VLOOKUP($F64,'Calculation - Composite Rates'!$F$12:$S$53,11+COLUMN()-COLUMN($N64),FALSE)</f>
        <v>1681.36</v>
      </c>
      <c r="P64" s="55">
        <f>VLOOKUP($F64,'Calculation - Composite Rates'!$F$12:$S$53,11+COLUMN()-COLUMN($N64),FALSE)</f>
        <v>1307.72</v>
      </c>
      <c r="Q64" s="55">
        <f>VLOOKUP($F64,'Calculation - Composite Rates'!$F$12:$S$53,11+COLUMN()-COLUMN($N64),FALSE)</f>
        <v>2241.81</v>
      </c>
      <c r="R64" s="18"/>
      <c r="S64" s="90">
        <f t="shared" si="64"/>
        <v>-75.930000000000007</v>
      </c>
      <c r="T64" s="90">
        <f t="shared" si="65"/>
        <v>-170.83</v>
      </c>
      <c r="U64" s="90">
        <f t="shared" si="66"/>
        <v>-132.87</v>
      </c>
      <c r="V64" s="90">
        <f t="shared" si="67"/>
        <v>-227.78</v>
      </c>
      <c r="X64" s="91">
        <f t="shared" si="68"/>
        <v>-9.2237609329446066E-2</v>
      </c>
      <c r="Y64" s="91">
        <f t="shared" si="69"/>
        <v>-9.2231358553928056E-2</v>
      </c>
      <c r="Z64" s="91">
        <f t="shared" si="70"/>
        <v>-9.223304340582679E-2</v>
      </c>
      <c r="AA64" s="91">
        <f t="shared" si="71"/>
        <v>-9.2233933567920173E-2</v>
      </c>
      <c r="AC64" s="74"/>
    </row>
    <row r="65" spans="1:29" x14ac:dyDescent="0.2">
      <c r="A65" s="74"/>
      <c r="F65" s="93">
        <v>3544</v>
      </c>
      <c r="G65" s="18" t="str">
        <f>VLOOKUP(F65,'Calculation - Composite Rates'!$F$12:$H$53,3,0)</f>
        <v>Kaiser S CA HMO - Opt A</v>
      </c>
      <c r="I65" s="90">
        <f>IFERROR(VLOOKUP($F65,'Input - Previous Rates'!$F$14:$R$70,5+COLUMN()-COLUMN($I65),0),"N/A")</f>
        <v>924.97</v>
      </c>
      <c r="J65" s="90">
        <f>IFERROR(VLOOKUP($F65,'Input - Previous Rates'!$F$14:$R$70,5+COLUMN()-COLUMN($I65),0),"N/A")</f>
        <v>2081.17</v>
      </c>
      <c r="K65" s="90">
        <f>IFERROR(VLOOKUP($F65,'Input - Previous Rates'!$F$14:$R$70,5+COLUMN()-COLUMN($I65),0),"N/A")</f>
        <v>1618.69</v>
      </c>
      <c r="L65" s="90">
        <f>IFERROR(VLOOKUP($F65,'Input - Previous Rates'!$F$14:$R$70,5+COLUMN()-COLUMN($I65),0),"N/A")</f>
        <v>2774.9</v>
      </c>
      <c r="M65" s="18"/>
      <c r="N65" s="55">
        <f>VLOOKUP($F65,'Calculation - Composite Rates'!$F$12:$S$53,11+COLUMN()-COLUMN($N65),FALSE)</f>
        <v>769.8</v>
      </c>
      <c r="O65" s="55">
        <f>VLOOKUP($F65,'Calculation - Composite Rates'!$F$12:$S$53,11+COLUMN()-COLUMN($N65),FALSE)</f>
        <v>1732.04</v>
      </c>
      <c r="P65" s="55">
        <f>VLOOKUP($F65,'Calculation - Composite Rates'!$F$12:$S$53,11+COLUMN()-COLUMN($N65),FALSE)</f>
        <v>1347.15</v>
      </c>
      <c r="Q65" s="55">
        <f>VLOOKUP($F65,'Calculation - Composite Rates'!$F$12:$S$53,11+COLUMN()-COLUMN($N65),FALSE)</f>
        <v>2309.39</v>
      </c>
      <c r="R65" s="18"/>
      <c r="S65" s="90">
        <f t="shared" si="64"/>
        <v>-155.16999999999999</v>
      </c>
      <c r="T65" s="90">
        <f t="shared" si="65"/>
        <v>-349.13</v>
      </c>
      <c r="U65" s="90">
        <f t="shared" si="66"/>
        <v>-271.54000000000002</v>
      </c>
      <c r="V65" s="90">
        <f t="shared" si="67"/>
        <v>-465.51</v>
      </c>
      <c r="X65" s="91">
        <f t="shared" si="68"/>
        <v>-0.16775679211217659</v>
      </c>
      <c r="Y65" s="91">
        <f t="shared" si="69"/>
        <v>-0.16775659845183238</v>
      </c>
      <c r="Z65" s="91">
        <f t="shared" si="70"/>
        <v>-0.16775293601616123</v>
      </c>
      <c r="AA65" s="91">
        <f t="shared" si="71"/>
        <v>-0.16775739666294279</v>
      </c>
      <c r="AC65" s="74"/>
    </row>
    <row r="66" spans="1:29" x14ac:dyDescent="0.2">
      <c r="A66" s="74"/>
      <c r="F66" s="93">
        <v>3545</v>
      </c>
      <c r="G66" s="18" t="str">
        <f>VLOOKUP(F66,'Calculation - Composite Rates'!$F$12:$H$53,3,0)</f>
        <v>Kaiser S CA HMO - Opt B</v>
      </c>
      <c r="I66" s="90">
        <f>IFERROR(VLOOKUP($F66,'Input - Previous Rates'!$F$14:$R$70,5+COLUMN()-COLUMN($I66),0),"N/A")</f>
        <v>823.2</v>
      </c>
      <c r="J66" s="90">
        <f>IFERROR(VLOOKUP($F66,'Input - Previous Rates'!$F$14:$R$70,5+COLUMN()-COLUMN($I66),0),"N/A")</f>
        <v>1852.19</v>
      </c>
      <c r="K66" s="90">
        <f>IFERROR(VLOOKUP($F66,'Input - Previous Rates'!$F$14:$R$70,5+COLUMN()-COLUMN($I66),0),"N/A")</f>
        <v>1440.59</v>
      </c>
      <c r="L66" s="90">
        <f>IFERROR(VLOOKUP($F66,'Input - Previous Rates'!$F$14:$R$70,5+COLUMN()-COLUMN($I66),0),"N/A")</f>
        <v>2469.59</v>
      </c>
      <c r="M66" s="18"/>
      <c r="N66" s="55">
        <f>VLOOKUP($F66,'Calculation - Composite Rates'!$F$12:$S$53,11+COLUMN()-COLUMN($N66),FALSE)</f>
        <v>747.27</v>
      </c>
      <c r="O66" s="55">
        <f>VLOOKUP($F66,'Calculation - Composite Rates'!$F$12:$S$53,11+COLUMN()-COLUMN($N66),FALSE)</f>
        <v>1681.36</v>
      </c>
      <c r="P66" s="55">
        <f>VLOOKUP($F66,'Calculation - Composite Rates'!$F$12:$S$53,11+COLUMN()-COLUMN($N66),FALSE)</f>
        <v>1307.72</v>
      </c>
      <c r="Q66" s="55">
        <f>VLOOKUP($F66,'Calculation - Composite Rates'!$F$12:$S$53,11+COLUMN()-COLUMN($N66),FALSE)</f>
        <v>2241.81</v>
      </c>
      <c r="R66" s="18"/>
      <c r="S66" s="90">
        <f t="shared" si="64"/>
        <v>-75.930000000000007</v>
      </c>
      <c r="T66" s="90">
        <f t="shared" si="65"/>
        <v>-170.83</v>
      </c>
      <c r="U66" s="90">
        <f t="shared" si="66"/>
        <v>-132.87</v>
      </c>
      <c r="V66" s="90">
        <f t="shared" si="67"/>
        <v>-227.78</v>
      </c>
      <c r="X66" s="91">
        <f t="shared" si="68"/>
        <v>-9.2237609329446066E-2</v>
      </c>
      <c r="Y66" s="91">
        <f t="shared" si="69"/>
        <v>-9.2231358553928056E-2</v>
      </c>
      <c r="Z66" s="91">
        <f t="shared" si="70"/>
        <v>-9.223304340582679E-2</v>
      </c>
      <c r="AA66" s="91">
        <f t="shared" si="71"/>
        <v>-9.2233933567920173E-2</v>
      </c>
      <c r="AC66" s="74"/>
    </row>
    <row r="67" spans="1:29" x14ac:dyDescent="0.2">
      <c r="A67" s="74"/>
      <c r="F67" s="93">
        <v>3554</v>
      </c>
      <c r="G67" s="18" t="str">
        <f>VLOOKUP(F67,'Calculation - Composite Rates'!$F$12:$H$53,3,0)</f>
        <v>Kaiser Denver HMO - Opt A</v>
      </c>
      <c r="I67" s="90">
        <f>IFERROR(VLOOKUP($F67,'Input - Previous Rates'!$F$14:$R$70,5+COLUMN()-COLUMN($I67),0),"N/A")</f>
        <v>893.54</v>
      </c>
      <c r="J67" s="90">
        <f>IFERROR(VLOOKUP($F67,'Input - Previous Rates'!$F$14:$R$70,5+COLUMN()-COLUMN($I67),0),"N/A")</f>
        <v>2010.47</v>
      </c>
      <c r="K67" s="90">
        <f>IFERROR(VLOOKUP($F67,'Input - Previous Rates'!$F$14:$R$70,5+COLUMN()-COLUMN($I67),0),"N/A")</f>
        <v>1563.7</v>
      </c>
      <c r="L67" s="90">
        <f>IFERROR(VLOOKUP($F67,'Input - Previous Rates'!$F$14:$R$70,5+COLUMN()-COLUMN($I67),0),"N/A")</f>
        <v>2680.63</v>
      </c>
      <c r="M67" s="18"/>
      <c r="N67" s="55">
        <f>VLOOKUP($F67,'Calculation - Composite Rates'!$F$12:$S$53,11+COLUMN()-COLUMN($N67),FALSE)</f>
        <v>756.73</v>
      </c>
      <c r="O67" s="55">
        <f>VLOOKUP($F67,'Calculation - Composite Rates'!$F$12:$S$53,11+COLUMN()-COLUMN($N67),FALSE)</f>
        <v>1702.64</v>
      </c>
      <c r="P67" s="55">
        <f>VLOOKUP($F67,'Calculation - Composite Rates'!$F$12:$S$53,11+COLUMN()-COLUMN($N67),FALSE)</f>
        <v>1324.27</v>
      </c>
      <c r="Q67" s="55">
        <f>VLOOKUP($F67,'Calculation - Composite Rates'!$F$12:$S$53,11+COLUMN()-COLUMN($N67),FALSE)</f>
        <v>2270.1799999999998</v>
      </c>
      <c r="R67" s="18"/>
      <c r="S67" s="90">
        <f t="shared" si="64"/>
        <v>-136.81</v>
      </c>
      <c r="T67" s="90">
        <f t="shared" si="65"/>
        <v>-307.83</v>
      </c>
      <c r="U67" s="90">
        <f t="shared" si="66"/>
        <v>-239.43</v>
      </c>
      <c r="V67" s="90">
        <f t="shared" si="67"/>
        <v>-410.45</v>
      </c>
      <c r="X67" s="91">
        <f t="shared" si="68"/>
        <v>-0.15311010139445352</v>
      </c>
      <c r="Y67" s="91">
        <f t="shared" si="69"/>
        <v>-0.15311345108357746</v>
      </c>
      <c r="Z67" s="91">
        <f t="shared" si="70"/>
        <v>-0.15311760567883864</v>
      </c>
      <c r="AA67" s="91">
        <f t="shared" si="71"/>
        <v>-0.15311699115506427</v>
      </c>
      <c r="AC67" s="74"/>
    </row>
    <row r="68" spans="1:29" x14ac:dyDescent="0.2">
      <c r="A68" s="74"/>
      <c r="F68" s="93">
        <v>3555</v>
      </c>
      <c r="G68" s="18" t="str">
        <f>VLOOKUP(F68,'Calculation - Composite Rates'!$F$12:$H$53,3,0)</f>
        <v>Kaiser Denver HMO - Opt B</v>
      </c>
      <c r="I68" s="90">
        <f>IFERROR(VLOOKUP($F68,'Input - Previous Rates'!$F$14:$R$70,5+COLUMN()-COLUMN($I68),0),"N/A")</f>
        <v>815.72</v>
      </c>
      <c r="J68" s="90">
        <f>IFERROR(VLOOKUP($F68,'Input - Previous Rates'!$F$14:$R$70,5+COLUMN()-COLUMN($I68),0),"N/A")</f>
        <v>1835.37</v>
      </c>
      <c r="K68" s="90">
        <f>IFERROR(VLOOKUP($F68,'Input - Previous Rates'!$F$14:$R$70,5+COLUMN()-COLUMN($I68),0),"N/A")</f>
        <v>1427.51</v>
      </c>
      <c r="L68" s="90">
        <f>IFERROR(VLOOKUP($F68,'Input - Previous Rates'!$F$14:$R$70,5+COLUMN()-COLUMN($I68),0),"N/A")</f>
        <v>2447.16</v>
      </c>
      <c r="M68" s="18"/>
      <c r="N68" s="55">
        <f>VLOOKUP($F68,'Calculation - Composite Rates'!$F$12:$S$53,11+COLUMN()-COLUMN($N68),FALSE)</f>
        <v>734.57</v>
      </c>
      <c r="O68" s="55">
        <f>VLOOKUP($F68,'Calculation - Composite Rates'!$F$12:$S$53,11+COLUMN()-COLUMN($N68),FALSE)</f>
        <v>1652.79</v>
      </c>
      <c r="P68" s="55">
        <f>VLOOKUP($F68,'Calculation - Composite Rates'!$F$12:$S$53,11+COLUMN()-COLUMN($N68),FALSE)</f>
        <v>1285.5</v>
      </c>
      <c r="Q68" s="55">
        <f>VLOOKUP($F68,'Calculation - Composite Rates'!$F$12:$S$53,11+COLUMN()-COLUMN($N68),FALSE)</f>
        <v>2203.7199999999998</v>
      </c>
      <c r="R68" s="18"/>
      <c r="S68" s="90">
        <f t="shared" si="64"/>
        <v>-81.150000000000006</v>
      </c>
      <c r="T68" s="90">
        <f t="shared" si="65"/>
        <v>-182.58</v>
      </c>
      <c r="U68" s="90">
        <f t="shared" si="66"/>
        <v>-142.01</v>
      </c>
      <c r="V68" s="90">
        <f t="shared" si="67"/>
        <v>-243.44</v>
      </c>
      <c r="X68" s="91">
        <f t="shared" si="68"/>
        <v>-9.9482665620556077E-2</v>
      </c>
      <c r="Y68" s="91">
        <f t="shared" si="69"/>
        <v>-9.9478579251050206E-2</v>
      </c>
      <c r="Z68" s="91">
        <f t="shared" si="70"/>
        <v>-9.9480914319339267E-2</v>
      </c>
      <c r="AA68" s="91">
        <f t="shared" si="71"/>
        <v>-9.9478579251050206E-2</v>
      </c>
      <c r="AC68" s="74"/>
    </row>
    <row r="69" spans="1:29" x14ac:dyDescent="0.2">
      <c r="A69" s="74"/>
      <c r="F69" s="93">
        <v>3595</v>
      </c>
      <c r="G69" s="18" t="str">
        <f>VLOOKUP(F69,'Calculation - Composite Rates'!$F$12:$H$53,3,0)</f>
        <v>Kaiser HI HMO</v>
      </c>
      <c r="I69" s="90">
        <f>IFERROR(VLOOKUP($F69,'Input - Previous Rates'!$F$14:$R$70,5+COLUMN()-COLUMN($I69),0),"N/A")</f>
        <v>869.5</v>
      </c>
      <c r="J69" s="90">
        <f>IFERROR(VLOOKUP($F69,'Input - Previous Rates'!$F$14:$R$70,5+COLUMN()-COLUMN($I69),0),"N/A")</f>
        <v>1956.37</v>
      </c>
      <c r="K69" s="90">
        <f>IFERROR(VLOOKUP($F69,'Input - Previous Rates'!$F$14:$R$70,5+COLUMN()-COLUMN($I69),0),"N/A")</f>
        <v>1521.62</v>
      </c>
      <c r="L69" s="90">
        <f>IFERROR(VLOOKUP($F69,'Input - Previous Rates'!$F$14:$R$70,5+COLUMN()-COLUMN($I69),0),"N/A")</f>
        <v>2608.4899999999998</v>
      </c>
      <c r="M69" s="18"/>
      <c r="N69" s="55">
        <f>VLOOKUP($F69,'Calculation - Composite Rates'!$F$12:$S$53,11+COLUMN()-COLUMN($N69),FALSE)</f>
        <v>755.05</v>
      </c>
      <c r="O69" s="55">
        <f>VLOOKUP($F69,'Calculation - Composite Rates'!$F$12:$S$53,11+COLUMN()-COLUMN($N69),FALSE)</f>
        <v>1698.86</v>
      </c>
      <c r="P69" s="55">
        <f>VLOOKUP($F69,'Calculation - Composite Rates'!$F$12:$S$53,11+COLUMN()-COLUMN($N69),FALSE)</f>
        <v>1321.33</v>
      </c>
      <c r="Q69" s="55">
        <f>VLOOKUP($F69,'Calculation - Composite Rates'!$F$12:$S$53,11+COLUMN()-COLUMN($N69),FALSE)</f>
        <v>2265.14</v>
      </c>
      <c r="R69" s="18"/>
      <c r="S69" s="90">
        <f t="shared" si="64"/>
        <v>-114.45</v>
      </c>
      <c r="T69" s="90">
        <f t="shared" si="65"/>
        <v>-257.51</v>
      </c>
      <c r="U69" s="90">
        <f t="shared" si="66"/>
        <v>-200.29</v>
      </c>
      <c r="V69" s="90">
        <f t="shared" si="67"/>
        <v>-343.35</v>
      </c>
      <c r="X69" s="91">
        <f t="shared" si="68"/>
        <v>-0.13162737205290398</v>
      </c>
      <c r="Y69" s="91">
        <f t="shared" si="69"/>
        <v>-0.13162643058317189</v>
      </c>
      <c r="Z69" s="91">
        <f t="shared" si="70"/>
        <v>-0.13162944756246633</v>
      </c>
      <c r="AA69" s="91">
        <f t="shared" si="71"/>
        <v>-0.13162787666427705</v>
      </c>
      <c r="AC69" s="74"/>
    </row>
    <row r="70" spans="1:29" x14ac:dyDescent="0.2">
      <c r="A70" s="74"/>
      <c r="F70" s="93">
        <v>3594</v>
      </c>
      <c r="G70" s="18" t="str">
        <f>VLOOKUP(F70,'Calculation - Composite Rates'!$F$12:$H$53,3,0)</f>
        <v>Kaiser HI POS</v>
      </c>
      <c r="I70" s="90">
        <f>IFERROR(VLOOKUP($F70,'Input - Previous Rates'!$F$14:$R$70,5+COLUMN()-COLUMN($I70),0),"N/A")</f>
        <v>930.97</v>
      </c>
      <c r="J70" s="90">
        <f>IFERROR(VLOOKUP($F70,'Input - Previous Rates'!$F$14:$R$70,5+COLUMN()-COLUMN($I70),0),"N/A")</f>
        <v>2094.6799999999998</v>
      </c>
      <c r="K70" s="90">
        <f>IFERROR(VLOOKUP($F70,'Input - Previous Rates'!$F$14:$R$70,5+COLUMN()-COLUMN($I70),0),"N/A")</f>
        <v>1629.2</v>
      </c>
      <c r="L70" s="90">
        <f>IFERROR(VLOOKUP($F70,'Input - Previous Rates'!$F$14:$R$70,5+COLUMN()-COLUMN($I70),0),"N/A")</f>
        <v>2792.91</v>
      </c>
      <c r="M70" s="18"/>
      <c r="N70" s="55">
        <f>VLOOKUP($F70,'Calculation - Composite Rates'!$F$12:$S$53,11+COLUMN()-COLUMN($N70),FALSE)</f>
        <v>783.41</v>
      </c>
      <c r="O70" s="55">
        <f>VLOOKUP($F70,'Calculation - Composite Rates'!$F$12:$S$53,11+COLUMN()-COLUMN($N70),FALSE)</f>
        <v>1762.67</v>
      </c>
      <c r="P70" s="55">
        <f>VLOOKUP($F70,'Calculation - Composite Rates'!$F$12:$S$53,11+COLUMN()-COLUMN($N70),FALSE)</f>
        <v>1370.97</v>
      </c>
      <c r="Q70" s="55">
        <f>VLOOKUP($F70,'Calculation - Composite Rates'!$F$12:$S$53,11+COLUMN()-COLUMN($N70),FALSE)</f>
        <v>2350.23</v>
      </c>
      <c r="R70" s="18"/>
      <c r="S70" s="90">
        <f t="shared" si="64"/>
        <v>-147.56</v>
      </c>
      <c r="T70" s="90">
        <f t="shared" si="65"/>
        <v>-332.01</v>
      </c>
      <c r="U70" s="90">
        <f t="shared" si="66"/>
        <v>-258.23</v>
      </c>
      <c r="V70" s="90">
        <f t="shared" si="67"/>
        <v>-442.68</v>
      </c>
      <c r="X70" s="91">
        <f t="shared" si="68"/>
        <v>-0.15850134805632835</v>
      </c>
      <c r="Y70" s="91">
        <f t="shared" si="69"/>
        <v>-0.15850153722764337</v>
      </c>
      <c r="Z70" s="91">
        <f t="shared" si="70"/>
        <v>-0.15850110483672969</v>
      </c>
      <c r="AA70" s="91">
        <f t="shared" si="71"/>
        <v>-0.15850134805632835</v>
      </c>
      <c r="AC70" s="74"/>
    </row>
    <row r="71" spans="1:29" x14ac:dyDescent="0.2">
      <c r="A71" s="74"/>
      <c r="F71" s="93">
        <v>13040</v>
      </c>
      <c r="G71" s="18" t="str">
        <f>VLOOKUP(F71,'Calculation - Composite Rates'!$F$12:$H$53,3,0)</f>
        <v>Kaiser Mid-Atlantic HMO</v>
      </c>
      <c r="I71" s="90">
        <f>IFERROR(VLOOKUP($F71,'Input - Previous Rates'!$F$14:$R$70,5+COLUMN()-COLUMN($I71),0),"N/A")</f>
        <v>828.93</v>
      </c>
      <c r="J71" s="90">
        <f>IFERROR(VLOOKUP($F71,'Input - Previous Rates'!$F$14:$R$70,5+COLUMN()-COLUMN($I71),0),"N/A")</f>
        <v>1865.1</v>
      </c>
      <c r="K71" s="90">
        <f>IFERROR(VLOOKUP($F71,'Input - Previous Rates'!$F$14:$R$70,5+COLUMN()-COLUMN($I71),0),"N/A")</f>
        <v>1450.63</v>
      </c>
      <c r="L71" s="90">
        <f>IFERROR(VLOOKUP($F71,'Input - Previous Rates'!$F$14:$R$70,5+COLUMN()-COLUMN($I71),0),"N/A")</f>
        <v>2486.8000000000002</v>
      </c>
      <c r="M71" s="18"/>
      <c r="N71" s="55">
        <f>VLOOKUP($F71,'Calculation - Composite Rates'!$F$12:$S$53,11+COLUMN()-COLUMN($N71),FALSE)</f>
        <v>748.32</v>
      </c>
      <c r="O71" s="55">
        <f>VLOOKUP($F71,'Calculation - Composite Rates'!$F$12:$S$53,11+COLUMN()-COLUMN($N71),FALSE)</f>
        <v>1683.71</v>
      </c>
      <c r="P71" s="55">
        <f>VLOOKUP($F71,'Calculation - Composite Rates'!$F$12:$S$53,11+COLUMN()-COLUMN($N71),FALSE)</f>
        <v>1309.56</v>
      </c>
      <c r="Q71" s="55">
        <f>VLOOKUP($F71,'Calculation - Composite Rates'!$F$12:$S$53,11+COLUMN()-COLUMN($N71),FALSE)</f>
        <v>2244.9499999999998</v>
      </c>
      <c r="R71" s="18"/>
      <c r="S71" s="90">
        <f t="shared" si="64"/>
        <v>-80.61</v>
      </c>
      <c r="T71" s="90">
        <f t="shared" si="65"/>
        <v>-181.39</v>
      </c>
      <c r="U71" s="90">
        <f t="shared" si="66"/>
        <v>-141.07</v>
      </c>
      <c r="V71" s="90">
        <f t="shared" si="67"/>
        <v>-241.85</v>
      </c>
      <c r="X71" s="91">
        <f t="shared" si="68"/>
        <v>-9.7245847055843077E-2</v>
      </c>
      <c r="Y71" s="91">
        <f t="shared" si="69"/>
        <v>-9.7254838882633643E-2</v>
      </c>
      <c r="Z71" s="91">
        <f t="shared" si="70"/>
        <v>-9.7247402852553705E-2</v>
      </c>
      <c r="AA71" s="91">
        <f t="shared" si="71"/>
        <v>-9.7253498471931793E-2</v>
      </c>
      <c r="AC71" s="74"/>
    </row>
    <row r="72" spans="1:29" x14ac:dyDescent="0.2">
      <c r="A72" s="74"/>
      <c r="F72" s="93">
        <v>13030</v>
      </c>
      <c r="G72" s="18" t="str">
        <f>VLOOKUP(F72,'Calculation - Composite Rates'!$F$12:$H$53,3,0)</f>
        <v>Kaiser Northwest HMO</v>
      </c>
      <c r="I72" s="90">
        <f>IFERROR(VLOOKUP($F72,'Input - Previous Rates'!$F$14:$R$70,5+COLUMN()-COLUMN($I72),0),"N/A")</f>
        <v>893.89</v>
      </c>
      <c r="J72" s="90">
        <f>IFERROR(VLOOKUP($F72,'Input - Previous Rates'!$F$14:$R$70,5+COLUMN()-COLUMN($I72),0),"N/A")</f>
        <v>2011.25</v>
      </c>
      <c r="K72" s="90">
        <f>IFERROR(VLOOKUP($F72,'Input - Previous Rates'!$F$14:$R$70,5+COLUMN()-COLUMN($I72),0),"N/A")</f>
        <v>1564.3</v>
      </c>
      <c r="L72" s="90">
        <f>IFERROR(VLOOKUP($F72,'Input - Previous Rates'!$F$14:$R$70,5+COLUMN()-COLUMN($I72),0),"N/A")</f>
        <v>2681.66</v>
      </c>
      <c r="M72" s="18"/>
      <c r="N72" s="55">
        <f>VLOOKUP($F72,'Calculation - Composite Rates'!$F$12:$S$53,11+COLUMN()-COLUMN($N72),FALSE)</f>
        <v>752.98</v>
      </c>
      <c r="O72" s="55">
        <f>VLOOKUP($F72,'Calculation - Composite Rates'!$F$12:$S$53,11+COLUMN()-COLUMN($N72),FALSE)</f>
        <v>1694.21</v>
      </c>
      <c r="P72" s="55">
        <f>VLOOKUP($F72,'Calculation - Composite Rates'!$F$12:$S$53,11+COLUMN()-COLUMN($N72),FALSE)</f>
        <v>1317.72</v>
      </c>
      <c r="Q72" s="55">
        <f>VLOOKUP($F72,'Calculation - Composite Rates'!$F$12:$S$53,11+COLUMN()-COLUMN($N72),FALSE)</f>
        <v>2258.9499999999998</v>
      </c>
      <c r="R72" s="18"/>
      <c r="S72" s="90">
        <f t="shared" si="64"/>
        <v>-140.91</v>
      </c>
      <c r="T72" s="90">
        <f t="shared" si="65"/>
        <v>-317.04000000000002</v>
      </c>
      <c r="U72" s="90">
        <f t="shared" si="66"/>
        <v>-246.58</v>
      </c>
      <c r="V72" s="90">
        <f t="shared" si="67"/>
        <v>-422.71</v>
      </c>
      <c r="X72" s="91">
        <f t="shared" si="68"/>
        <v>-0.15763684569689781</v>
      </c>
      <c r="Y72" s="91">
        <f t="shared" si="69"/>
        <v>-0.15763331261653202</v>
      </c>
      <c r="Z72" s="91">
        <f t="shared" si="70"/>
        <v>-0.15762961068848688</v>
      </c>
      <c r="AA72" s="91">
        <f t="shared" si="71"/>
        <v>-0.15762997546295951</v>
      </c>
      <c r="AC72" s="74"/>
    </row>
    <row r="73" spans="1:29" x14ac:dyDescent="0.2">
      <c r="A73" s="74"/>
      <c r="F73" s="93">
        <v>13050</v>
      </c>
      <c r="G73" s="18" t="str">
        <f>VLOOKUP(F73,'Calculation - Composite Rates'!$F$12:$H$53,3,0)</f>
        <v>Kaiser WA HMO</v>
      </c>
      <c r="I73" s="90">
        <f>IFERROR(VLOOKUP($F73,'Input - Previous Rates'!$F$14:$R$70,5+COLUMN()-COLUMN($I73),0),"N/A")</f>
        <v>859.34</v>
      </c>
      <c r="J73" s="90">
        <f>IFERROR(VLOOKUP($F73,'Input - Previous Rates'!$F$14:$R$70,5+COLUMN()-COLUMN($I73),0),"N/A")</f>
        <v>1933.52</v>
      </c>
      <c r="K73" s="90">
        <f>IFERROR(VLOOKUP($F73,'Input - Previous Rates'!$F$14:$R$70,5+COLUMN()-COLUMN($I73),0),"N/A")</f>
        <v>1503.85</v>
      </c>
      <c r="L73" s="90">
        <f>IFERROR(VLOOKUP($F73,'Input - Previous Rates'!$F$14:$R$70,5+COLUMN()-COLUMN($I73),0),"N/A")</f>
        <v>2578.02</v>
      </c>
      <c r="M73" s="18"/>
      <c r="N73" s="55">
        <f>VLOOKUP($F73,'Calculation - Composite Rates'!$F$12:$S$53,11+COLUMN()-COLUMN($N73),FALSE)</f>
        <v>752.37</v>
      </c>
      <c r="O73" s="55">
        <f>VLOOKUP($F73,'Calculation - Composite Rates'!$F$12:$S$53,11+COLUMN()-COLUMN($N73),FALSE)</f>
        <v>1692.84</v>
      </c>
      <c r="P73" s="55">
        <f>VLOOKUP($F73,'Calculation - Composite Rates'!$F$12:$S$53,11+COLUMN()-COLUMN($N73),FALSE)</f>
        <v>1316.65</v>
      </c>
      <c r="Q73" s="55">
        <f>VLOOKUP($F73,'Calculation - Composite Rates'!$F$12:$S$53,11+COLUMN()-COLUMN($N73),FALSE)</f>
        <v>2257.12</v>
      </c>
      <c r="R73" s="18"/>
      <c r="S73" s="90">
        <f t="shared" si="64"/>
        <v>-106.97</v>
      </c>
      <c r="T73" s="90">
        <f t="shared" si="65"/>
        <v>-240.68</v>
      </c>
      <c r="U73" s="90">
        <f t="shared" si="66"/>
        <v>-187.2</v>
      </c>
      <c r="V73" s="90">
        <f t="shared" si="67"/>
        <v>-320.89999999999998</v>
      </c>
      <c r="X73" s="91">
        <f t="shared" si="68"/>
        <v>-0.1244792515186073</v>
      </c>
      <c r="Y73" s="91">
        <f t="shared" si="69"/>
        <v>-0.1244776366419794</v>
      </c>
      <c r="Z73" s="91">
        <f t="shared" si="70"/>
        <v>-0.12448050004987199</v>
      </c>
      <c r="AA73" s="91">
        <f t="shared" si="71"/>
        <v>-0.12447537257274963</v>
      </c>
      <c r="AC73" s="74"/>
    </row>
    <row r="74" spans="1:29" x14ac:dyDescent="0.2">
      <c r="A74" s="74"/>
      <c r="F74" s="93">
        <v>13071</v>
      </c>
      <c r="G74" s="18" t="str">
        <f>VLOOKUP(F74,'Calculation - Composite Rates'!$F$12:$H$53,3,0)</f>
        <v>Medical Mutual OH HMO</v>
      </c>
      <c r="I74" s="90">
        <f>IFERROR(VLOOKUP($F74,'Input - Previous Rates'!$F$14:$R$70,5+COLUMN()-COLUMN($I74),0),"N/A")</f>
        <v>842.8</v>
      </c>
      <c r="J74" s="90">
        <f>IFERROR(VLOOKUP($F74,'Input - Previous Rates'!$F$14:$R$70,5+COLUMN()-COLUMN($I74),0),"N/A")</f>
        <v>1896.3</v>
      </c>
      <c r="K74" s="90">
        <f>IFERROR(VLOOKUP($F74,'Input - Previous Rates'!$F$14:$R$70,5+COLUMN()-COLUMN($I74),0),"N/A")</f>
        <v>1474.9</v>
      </c>
      <c r="L74" s="90">
        <f>IFERROR(VLOOKUP($F74,'Input - Previous Rates'!$F$14:$R$70,5+COLUMN()-COLUMN($I74),0),"N/A")</f>
        <v>2528.39</v>
      </c>
      <c r="M74" s="18"/>
      <c r="N74" s="55">
        <f>VLOOKUP($F74,'Calculation - Composite Rates'!$F$12:$S$53,11+COLUMN()-COLUMN($N74),FALSE)</f>
        <v>904.77</v>
      </c>
      <c r="O74" s="55">
        <f>VLOOKUP($F74,'Calculation - Composite Rates'!$F$12:$S$53,11+COLUMN()-COLUMN($N74),FALSE)</f>
        <v>2035.73</v>
      </c>
      <c r="P74" s="55">
        <f>VLOOKUP($F74,'Calculation - Composite Rates'!$F$12:$S$53,11+COLUMN()-COLUMN($N74),FALSE)</f>
        <v>1583.34</v>
      </c>
      <c r="Q74" s="55">
        <f>VLOOKUP($F74,'Calculation - Composite Rates'!$F$12:$S$53,11+COLUMN()-COLUMN($N74),FALSE)</f>
        <v>2714.3</v>
      </c>
      <c r="R74" s="18"/>
      <c r="S74" s="90">
        <f t="shared" si="64"/>
        <v>61.97</v>
      </c>
      <c r="T74" s="90">
        <f t="shared" si="65"/>
        <v>139.43</v>
      </c>
      <c r="U74" s="90">
        <f t="shared" si="66"/>
        <v>108.44</v>
      </c>
      <c r="V74" s="90">
        <f t="shared" si="67"/>
        <v>185.91</v>
      </c>
      <c r="X74" s="91">
        <f t="shared" si="68"/>
        <v>7.3528713811105845E-2</v>
      </c>
      <c r="Y74" s="91">
        <f t="shared" si="69"/>
        <v>7.3527395454305755E-2</v>
      </c>
      <c r="Z74" s="91">
        <f t="shared" si="70"/>
        <v>7.3523628720591219E-2</v>
      </c>
      <c r="AA74" s="91">
        <f t="shared" si="71"/>
        <v>7.3529004623495584E-2</v>
      </c>
      <c r="AC74" s="74"/>
    </row>
    <row r="75" spans="1:29" x14ac:dyDescent="0.2">
      <c r="A75" s="74"/>
      <c r="F75" s="93">
        <v>9317</v>
      </c>
      <c r="G75" s="18" t="str">
        <f>VLOOKUP(F75,'Calculation - Composite Rates'!$F$12:$H$53,3,0)</f>
        <v>Medical Mutual OH POS</v>
      </c>
      <c r="I75" s="90">
        <f>IFERROR(VLOOKUP($F75,'Input - Previous Rates'!$F$14:$R$70,5+COLUMN()-COLUMN($I75),0),"N/A")</f>
        <v>940.52</v>
      </c>
      <c r="J75" s="90">
        <f>IFERROR(VLOOKUP($F75,'Input - Previous Rates'!$F$14:$R$70,5+COLUMN()-COLUMN($I75),0),"N/A")</f>
        <v>2116.17</v>
      </c>
      <c r="K75" s="90">
        <f>IFERROR(VLOOKUP($F75,'Input - Previous Rates'!$F$14:$R$70,5+COLUMN()-COLUMN($I75),0),"N/A")</f>
        <v>1645.91</v>
      </c>
      <c r="L75" s="90">
        <f>IFERROR(VLOOKUP($F75,'Input - Previous Rates'!$F$14:$R$70,5+COLUMN()-COLUMN($I75),0),"N/A")</f>
        <v>2821.57</v>
      </c>
      <c r="M75" s="18"/>
      <c r="N75" s="55">
        <f>VLOOKUP($F75,'Calculation - Composite Rates'!$F$12:$S$53,11+COLUMN()-COLUMN($N75),FALSE)</f>
        <v>942.65</v>
      </c>
      <c r="O75" s="55">
        <f>VLOOKUP($F75,'Calculation - Composite Rates'!$F$12:$S$53,11+COLUMN()-COLUMN($N75),FALSE)</f>
        <v>2120.9699999999998</v>
      </c>
      <c r="P75" s="55">
        <f>VLOOKUP($F75,'Calculation - Composite Rates'!$F$12:$S$53,11+COLUMN()-COLUMN($N75),FALSE)</f>
        <v>1649.64</v>
      </c>
      <c r="Q75" s="55">
        <f>VLOOKUP($F75,'Calculation - Composite Rates'!$F$12:$S$53,11+COLUMN()-COLUMN($N75),FALSE)</f>
        <v>2827.96</v>
      </c>
      <c r="R75" s="18"/>
      <c r="S75" s="90">
        <f t="shared" si="64"/>
        <v>2.13</v>
      </c>
      <c r="T75" s="90">
        <f t="shared" si="65"/>
        <v>4.8</v>
      </c>
      <c r="U75" s="90">
        <f t="shared" si="66"/>
        <v>3.73</v>
      </c>
      <c r="V75" s="90">
        <f t="shared" si="67"/>
        <v>6.39</v>
      </c>
      <c r="X75" s="91">
        <f t="shared" si="68"/>
        <v>2.2647046314804575E-3</v>
      </c>
      <c r="Y75" s="91">
        <f t="shared" si="69"/>
        <v>2.2682487701838699E-3</v>
      </c>
      <c r="Z75" s="91">
        <f t="shared" si="70"/>
        <v>2.2662235480676342E-3</v>
      </c>
      <c r="AA75" s="91">
        <f t="shared" si="71"/>
        <v>2.2646966050815678E-3</v>
      </c>
      <c r="AC75" s="74"/>
    </row>
    <row r="76" spans="1:29" x14ac:dyDescent="0.2">
      <c r="A76" s="74"/>
      <c r="F76" s="93">
        <v>3501</v>
      </c>
      <c r="G76" s="18" t="str">
        <f>VLOOKUP(F76,'Calculation - Composite Rates'!$F$12:$H$53,3,0)</f>
        <v>HMSA HI HMO - Opt A</v>
      </c>
      <c r="I76" s="90">
        <f>IFERROR(VLOOKUP($F76,'Input - Previous Rates'!$F$14:$R$70,5+COLUMN()-COLUMN($I76),0),"N/A")</f>
        <v>917.06</v>
      </c>
      <c r="J76" s="90">
        <f>IFERROR(VLOOKUP($F76,'Input - Previous Rates'!$F$14:$R$70,5+COLUMN()-COLUMN($I76),0),"N/A")</f>
        <v>2063.38</v>
      </c>
      <c r="K76" s="90">
        <f>IFERROR(VLOOKUP($F76,'Input - Previous Rates'!$F$14:$R$70,5+COLUMN()-COLUMN($I76),0),"N/A")</f>
        <v>1604.85</v>
      </c>
      <c r="L76" s="90">
        <f>IFERROR(VLOOKUP($F76,'Input - Previous Rates'!$F$14:$R$70,5+COLUMN()-COLUMN($I76),0),"N/A")</f>
        <v>2751.17</v>
      </c>
      <c r="M76" s="18"/>
      <c r="N76" s="55">
        <f>VLOOKUP($F76,'Calculation - Composite Rates'!$F$12:$S$53,11+COLUMN()-COLUMN($N76),FALSE)</f>
        <v>922.39</v>
      </c>
      <c r="O76" s="55">
        <f>VLOOKUP($F76,'Calculation - Composite Rates'!$F$12:$S$53,11+COLUMN()-COLUMN($N76),FALSE)</f>
        <v>2075.38</v>
      </c>
      <c r="P76" s="55">
        <f>VLOOKUP($F76,'Calculation - Composite Rates'!$F$12:$S$53,11+COLUMN()-COLUMN($N76),FALSE)</f>
        <v>1614.18</v>
      </c>
      <c r="Q76" s="55">
        <f>VLOOKUP($F76,'Calculation - Composite Rates'!$F$12:$S$53,11+COLUMN()-COLUMN($N76),FALSE)</f>
        <v>2767.17</v>
      </c>
      <c r="R76" s="18"/>
      <c r="S76" s="90">
        <f t="shared" si="64"/>
        <v>5.33</v>
      </c>
      <c r="T76" s="90">
        <f t="shared" si="65"/>
        <v>12</v>
      </c>
      <c r="U76" s="90">
        <f t="shared" si="66"/>
        <v>9.33</v>
      </c>
      <c r="V76" s="90">
        <f t="shared" si="67"/>
        <v>16</v>
      </c>
      <c r="X76" s="91">
        <f t="shared" si="68"/>
        <v>5.8120515560595824E-3</v>
      </c>
      <c r="Y76" s="91">
        <f t="shared" si="69"/>
        <v>5.8157004526553516E-3</v>
      </c>
      <c r="Z76" s="91">
        <f t="shared" si="70"/>
        <v>5.8136274418169927E-3</v>
      </c>
      <c r="AA76" s="91">
        <f t="shared" si="71"/>
        <v>5.8157074989913377E-3</v>
      </c>
      <c r="AC76" s="74"/>
    </row>
    <row r="77" spans="1:29" x14ac:dyDescent="0.2">
      <c r="A77" s="74"/>
      <c r="F77" s="93">
        <v>3502</v>
      </c>
      <c r="G77" s="18" t="str">
        <f>VLOOKUP(F77,'Calculation - Composite Rates'!$F$12:$H$53,3,0)</f>
        <v>HMSA HI HMO - Opt B</v>
      </c>
      <c r="I77" s="90">
        <f>IFERROR(VLOOKUP($F77,'Input - Previous Rates'!$F$14:$R$70,5+COLUMN()-COLUMN($I77),0),"N/A")</f>
        <v>883.22</v>
      </c>
      <c r="J77" s="90">
        <f>IFERROR(VLOOKUP($F77,'Input - Previous Rates'!$F$14:$R$70,5+COLUMN()-COLUMN($I77),0),"N/A")</f>
        <v>1987.25</v>
      </c>
      <c r="K77" s="90">
        <f>IFERROR(VLOOKUP($F77,'Input - Previous Rates'!$F$14:$R$70,5+COLUMN()-COLUMN($I77),0),"N/A")</f>
        <v>1545.64</v>
      </c>
      <c r="L77" s="90">
        <f>IFERROR(VLOOKUP($F77,'Input - Previous Rates'!$F$14:$R$70,5+COLUMN()-COLUMN($I77),0),"N/A")</f>
        <v>2649.67</v>
      </c>
      <c r="M77" s="18"/>
      <c r="N77" s="55">
        <f>VLOOKUP($F77,'Calculation - Composite Rates'!$F$12:$S$53,11+COLUMN()-COLUMN($N77),FALSE)</f>
        <v>918.51</v>
      </c>
      <c r="O77" s="55">
        <f>VLOOKUP($F77,'Calculation - Composite Rates'!$F$12:$S$53,11+COLUMN()-COLUMN($N77),FALSE)</f>
        <v>2066.65</v>
      </c>
      <c r="P77" s="55">
        <f>VLOOKUP($F77,'Calculation - Composite Rates'!$F$12:$S$53,11+COLUMN()-COLUMN($N77),FALSE)</f>
        <v>1607.39</v>
      </c>
      <c r="Q77" s="55">
        <f>VLOOKUP($F77,'Calculation - Composite Rates'!$F$12:$S$53,11+COLUMN()-COLUMN($N77),FALSE)</f>
        <v>2755.53</v>
      </c>
      <c r="R77" s="18"/>
      <c r="S77" s="90">
        <f t="shared" si="64"/>
        <v>35.29</v>
      </c>
      <c r="T77" s="90">
        <f t="shared" si="65"/>
        <v>79.400000000000006</v>
      </c>
      <c r="U77" s="90">
        <f t="shared" si="66"/>
        <v>61.75</v>
      </c>
      <c r="V77" s="90">
        <f t="shared" si="67"/>
        <v>105.86</v>
      </c>
      <c r="X77" s="91">
        <f t="shared" si="68"/>
        <v>3.9956069835375099E-2</v>
      </c>
      <c r="Y77" s="91">
        <f t="shared" si="69"/>
        <v>3.9954711284438296E-2</v>
      </c>
      <c r="Z77" s="91">
        <f t="shared" si="70"/>
        <v>3.9951088222354492E-2</v>
      </c>
      <c r="AA77" s="91">
        <f t="shared" si="71"/>
        <v>3.9952144984092358E-2</v>
      </c>
      <c r="AC77" s="74"/>
    </row>
    <row r="78" spans="1:29" x14ac:dyDescent="0.2">
      <c r="A78" s="74"/>
      <c r="F78" s="93">
        <v>3571</v>
      </c>
      <c r="G78" s="18" t="str">
        <f>VLOOKUP(F78,'Calculation - Composite Rates'!$F$12:$H$53,3,0)</f>
        <v>HMSA HI PPP</v>
      </c>
      <c r="I78" s="90">
        <f>IFERROR(VLOOKUP($F78,'Input - Previous Rates'!$F$14:$R$70,5+COLUMN()-COLUMN($I78),0),"N/A")</f>
        <v>905.77</v>
      </c>
      <c r="J78" s="90">
        <f>IFERROR(VLOOKUP($F78,'Input - Previous Rates'!$F$14:$R$70,5+COLUMN()-COLUMN($I78),0),"N/A")</f>
        <v>2037.99</v>
      </c>
      <c r="K78" s="90">
        <f>IFERROR(VLOOKUP($F78,'Input - Previous Rates'!$F$14:$R$70,5+COLUMN()-COLUMN($I78),0),"N/A")</f>
        <v>1585.1</v>
      </c>
      <c r="L78" s="90">
        <f>IFERROR(VLOOKUP($F78,'Input - Previous Rates'!$F$14:$R$70,5+COLUMN()-COLUMN($I78),0),"N/A")</f>
        <v>2717.32</v>
      </c>
      <c r="M78" s="18"/>
      <c r="N78" s="55">
        <f>VLOOKUP($F78,'Calculation - Composite Rates'!$F$12:$S$53,11+COLUMN()-COLUMN($N78),FALSE)</f>
        <v>886.1</v>
      </c>
      <c r="O78" s="55">
        <f>VLOOKUP($F78,'Calculation - Composite Rates'!$F$12:$S$53,11+COLUMN()-COLUMN($N78),FALSE)</f>
        <v>1993.73</v>
      </c>
      <c r="P78" s="55">
        <f>VLOOKUP($F78,'Calculation - Composite Rates'!$F$12:$S$53,11+COLUMN()-COLUMN($N78),FALSE)</f>
        <v>1550.68</v>
      </c>
      <c r="Q78" s="55">
        <f>VLOOKUP($F78,'Calculation - Composite Rates'!$F$12:$S$53,11+COLUMN()-COLUMN($N78),FALSE)</f>
        <v>2658.3</v>
      </c>
      <c r="R78" s="18"/>
      <c r="S78" s="90">
        <f t="shared" si="64"/>
        <v>-19.670000000000002</v>
      </c>
      <c r="T78" s="90">
        <f t="shared" si="65"/>
        <v>-44.26</v>
      </c>
      <c r="U78" s="90">
        <f t="shared" si="66"/>
        <v>-34.42</v>
      </c>
      <c r="V78" s="90">
        <f t="shared" si="67"/>
        <v>-59.02</v>
      </c>
      <c r="X78" s="91">
        <f t="shared" si="68"/>
        <v>-2.1716329752586201E-2</v>
      </c>
      <c r="Y78" s="91">
        <f t="shared" si="69"/>
        <v>-2.1717476533250898E-2</v>
      </c>
      <c r="Z78" s="91">
        <f t="shared" si="70"/>
        <v>-2.171471831430194E-2</v>
      </c>
      <c r="AA78" s="91">
        <f t="shared" si="71"/>
        <v>-2.1719929930961387E-2</v>
      </c>
      <c r="AC78" s="74"/>
    </row>
    <row r="79" spans="1:29" x14ac:dyDescent="0.2">
      <c r="A79" s="74"/>
      <c r="F79" s="93">
        <v>3560</v>
      </c>
      <c r="G79" s="18" t="str">
        <f>VLOOKUP(F79,'Calculation - Composite Rates'!$F$12:$H$53,3,0)</f>
        <v>Triple-S</v>
      </c>
      <c r="I79" s="90">
        <f>IFERROR(VLOOKUP($F79,'Input - Previous Rates'!$F$14:$R$70,5+COLUMN()-COLUMN($I79),0),"N/A")</f>
        <v>848.66</v>
      </c>
      <c r="J79" s="90">
        <f>IFERROR(VLOOKUP($F79,'Input - Previous Rates'!$F$14:$R$70,5+COLUMN()-COLUMN($I79),0),"N/A")</f>
        <v>1909.47</v>
      </c>
      <c r="K79" s="90">
        <f>IFERROR(VLOOKUP($F79,'Input - Previous Rates'!$F$14:$R$70,5+COLUMN()-COLUMN($I79),0),"N/A")</f>
        <v>1485.15</v>
      </c>
      <c r="L79" s="90">
        <f>IFERROR(VLOOKUP($F79,'Input - Previous Rates'!$F$14:$R$70,5+COLUMN()-COLUMN($I79),0),"N/A")</f>
        <v>2545.9699999999998</v>
      </c>
      <c r="M79" s="18"/>
      <c r="N79" s="55">
        <f>VLOOKUP($F79,'Calculation - Composite Rates'!$F$12:$S$53,11+COLUMN()-COLUMN($N79),FALSE)</f>
        <v>902.69</v>
      </c>
      <c r="O79" s="55">
        <f>VLOOKUP($F79,'Calculation - Composite Rates'!$F$12:$S$53,11+COLUMN()-COLUMN($N79),FALSE)</f>
        <v>2031.05</v>
      </c>
      <c r="P79" s="55">
        <f>VLOOKUP($F79,'Calculation - Composite Rates'!$F$12:$S$53,11+COLUMN()-COLUMN($N79),FALSE)</f>
        <v>1579.71</v>
      </c>
      <c r="Q79" s="55">
        <f>VLOOKUP($F79,'Calculation - Composite Rates'!$F$12:$S$53,11+COLUMN()-COLUMN($N79),FALSE)</f>
        <v>2708.07</v>
      </c>
      <c r="R79" s="18"/>
      <c r="S79" s="90">
        <f t="shared" si="64"/>
        <v>54.03</v>
      </c>
      <c r="T79" s="90">
        <f t="shared" si="65"/>
        <v>121.58</v>
      </c>
      <c r="U79" s="90">
        <f t="shared" si="66"/>
        <v>94.56</v>
      </c>
      <c r="V79" s="90">
        <f t="shared" si="67"/>
        <v>162.1</v>
      </c>
      <c r="X79" s="91">
        <f t="shared" si="68"/>
        <v>6.3665071995852293E-2</v>
      </c>
      <c r="Y79" s="91">
        <f t="shared" si="69"/>
        <v>6.3672118441242861E-2</v>
      </c>
      <c r="Z79" s="91">
        <f t="shared" si="70"/>
        <v>6.3670336329663665E-2</v>
      </c>
      <c r="AA79" s="91">
        <f t="shared" si="71"/>
        <v>6.3669249834051464E-2</v>
      </c>
      <c r="AC79" s="74"/>
    </row>
    <row r="80" spans="1:29" x14ac:dyDescent="0.2">
      <c r="A80" s="74"/>
      <c r="AC80" s="74"/>
    </row>
    <row r="81" spans="1:29" x14ac:dyDescent="0.2">
      <c r="A81" s="74"/>
      <c r="AC81" s="74"/>
    </row>
    <row r="82" spans="1:29" ht="16.5" thickBot="1" x14ac:dyDescent="0.3">
      <c r="A82" s="74"/>
      <c r="E82" s="37" t="s">
        <v>313</v>
      </c>
      <c r="F82" s="37"/>
      <c r="G82" s="37"/>
      <c r="H82" s="37"/>
      <c r="I82" s="37"/>
      <c r="J82" s="37"/>
      <c r="K82" s="37"/>
      <c r="L82" s="37"/>
      <c r="M82" s="37"/>
      <c r="N82" s="37"/>
      <c r="O82" s="37"/>
      <c r="P82" s="37"/>
      <c r="Q82" s="37"/>
      <c r="R82" s="37"/>
      <c r="S82" s="92"/>
      <c r="T82" s="92"/>
      <c r="U82" s="92"/>
      <c r="V82" s="92"/>
      <c r="W82" s="92"/>
      <c r="X82" s="92"/>
      <c r="Y82" s="92"/>
      <c r="Z82" s="92"/>
      <c r="AA82" s="92"/>
      <c r="AC82" s="74"/>
    </row>
    <row r="83" spans="1:29" ht="13.5" thickTop="1" x14ac:dyDescent="0.2">
      <c r="A83" s="74"/>
      <c r="AC83" s="74"/>
    </row>
    <row r="84" spans="1:29" ht="13.5" thickBot="1" x14ac:dyDescent="0.25">
      <c r="A84" s="74"/>
      <c r="I84" s="136" t="str">
        <f>I$17</f>
        <v>2021 Monthly Budget Rates</v>
      </c>
      <c r="J84" s="136"/>
      <c r="K84" s="136"/>
      <c r="L84" s="136"/>
      <c r="N84" s="136" t="str">
        <f>N$17</f>
        <v>2022 Monthly Budget Rates</v>
      </c>
      <c r="O84" s="136"/>
      <c r="P84" s="136"/>
      <c r="Q84" s="136"/>
      <c r="S84" s="135" t="s">
        <v>310</v>
      </c>
      <c r="T84" s="135"/>
      <c r="U84" s="135"/>
      <c r="V84" s="135"/>
      <c r="X84" s="135" t="s">
        <v>222</v>
      </c>
      <c r="Y84" s="135"/>
      <c r="Z84" s="135"/>
      <c r="AA84" s="135"/>
      <c r="AC84" s="74"/>
    </row>
    <row r="85" spans="1:29" ht="13.5" thickBot="1" x14ac:dyDescent="0.25">
      <c r="A85" s="74"/>
      <c r="F85" s="109" t="s">
        <v>20</v>
      </c>
      <c r="G85" s="109" t="s">
        <v>173</v>
      </c>
      <c r="I85" s="109" t="s">
        <v>17</v>
      </c>
      <c r="J85" s="109" t="s">
        <v>175</v>
      </c>
      <c r="K85" s="109" t="s">
        <v>176</v>
      </c>
      <c r="L85" s="109" t="s">
        <v>177</v>
      </c>
      <c r="N85" s="109" t="s">
        <v>17</v>
      </c>
      <c r="O85" s="109" t="s">
        <v>175</v>
      </c>
      <c r="P85" s="109" t="s">
        <v>176</v>
      </c>
      <c r="Q85" s="109" t="s">
        <v>177</v>
      </c>
      <c r="S85" s="109" t="s">
        <v>17</v>
      </c>
      <c r="T85" s="109" t="s">
        <v>175</v>
      </c>
      <c r="U85" s="109" t="s">
        <v>176</v>
      </c>
      <c r="V85" s="109" t="s">
        <v>177</v>
      </c>
      <c r="X85" s="109" t="s">
        <v>17</v>
      </c>
      <c r="Y85" s="109" t="s">
        <v>175</v>
      </c>
      <c r="Z85" s="109" t="s">
        <v>176</v>
      </c>
      <c r="AA85" s="109" t="s">
        <v>177</v>
      </c>
      <c r="AC85" s="74"/>
    </row>
    <row r="86" spans="1:29" x14ac:dyDescent="0.2">
      <c r="A86" s="74"/>
      <c r="F86" s="93">
        <v>3950</v>
      </c>
      <c r="G86" s="18" t="str">
        <f>VLOOKUP($F86,'Calculation - Composite Rates'!$F$61:$H$74,3,FALSE)</f>
        <v>Cigna DHMO</v>
      </c>
      <c r="I86" s="90">
        <f>IFERROR(VLOOKUP($F86,'Input - Previous Rates'!$F$77:$R$85,5+COLUMN()-COLUMN($I86),FALSE),"N/A")</f>
        <v>15.2</v>
      </c>
      <c r="J86" s="90">
        <f>IFERROR(VLOOKUP($F86,'Input - Previous Rates'!$F$77:$R$85,5+COLUMN()-COLUMN($I86),FALSE),"N/A")</f>
        <v>28.5</v>
      </c>
      <c r="K86" s="90">
        <f>IFERROR(VLOOKUP($F86,'Input - Previous Rates'!$F$77:$R$85,5+COLUMN()-COLUMN($I86),FALSE),"N/A")</f>
        <v>31.38</v>
      </c>
      <c r="L86" s="90">
        <f>IFERROR(VLOOKUP($F86,'Input - Previous Rates'!$F$77:$R$85,5+COLUMN()-COLUMN($I86),FALSE),"N/A")</f>
        <v>48.99</v>
      </c>
      <c r="N86" s="55">
        <f>VLOOKUP($F86,'Calculation - Composite Rates'!$F$61:$S$74,11+COLUMN()-COLUMN($N86),FALSE)</f>
        <v>15.93</v>
      </c>
      <c r="O86" s="55">
        <f>VLOOKUP($F86,'Calculation - Composite Rates'!$F$61:$S$74,11+COLUMN()-COLUMN($N86),FALSE)</f>
        <v>29.87</v>
      </c>
      <c r="P86" s="55">
        <f>VLOOKUP($F86,'Calculation - Composite Rates'!$F$61:$S$74,11+COLUMN()-COLUMN($N86),FALSE)</f>
        <v>32.89</v>
      </c>
      <c r="Q86" s="55">
        <f>VLOOKUP($F86,'Calculation - Composite Rates'!$F$61:$S$74,11+COLUMN()-COLUMN($N86),FALSE)</f>
        <v>51.34</v>
      </c>
      <c r="S86" s="90">
        <f t="shared" ref="S86:V94" si="72">IFERROR(ROUND(N86-I86,2),"N/A")</f>
        <v>0.73</v>
      </c>
      <c r="T86" s="90">
        <f t="shared" si="72"/>
        <v>1.37</v>
      </c>
      <c r="U86" s="90">
        <f t="shared" si="72"/>
        <v>1.51</v>
      </c>
      <c r="V86" s="90">
        <f t="shared" si="72"/>
        <v>2.35</v>
      </c>
      <c r="X86" s="91">
        <f t="shared" ref="X86" si="73">IFERROR(S86/I86,"N/A")</f>
        <v>4.8026315789473688E-2</v>
      </c>
      <c r="Y86" s="91">
        <f t="shared" ref="Y86:Y94" si="74">IFERROR(T86/J86,"N/A")</f>
        <v>4.8070175438596492E-2</v>
      </c>
      <c r="Z86" s="91">
        <f t="shared" ref="Z86:Z94" si="75">IFERROR(U86/K86,"N/A")</f>
        <v>4.8119821542383687E-2</v>
      </c>
      <c r="AA86" s="91">
        <f t="shared" ref="AA86:AA94" si="76">IFERROR(V86/L86,"N/A")</f>
        <v>4.7968973259848946E-2</v>
      </c>
      <c r="AC86" s="74"/>
    </row>
    <row r="87" spans="1:29" x14ac:dyDescent="0.2">
      <c r="A87" s="74"/>
      <c r="F87" s="93">
        <v>3861</v>
      </c>
      <c r="G87" s="18" t="str">
        <f>VLOOKUP($F87,'Calculation - Composite Rates'!$F$61:$H$74,3,FALSE)</f>
        <v>HMSA Dental Network</v>
      </c>
      <c r="I87" s="90">
        <f>IFERROR(VLOOKUP($F87,'Input - Previous Rates'!$F$77:$R$85,5+COLUMN()-COLUMN($I87),FALSE),"N/A")</f>
        <v>40.04</v>
      </c>
      <c r="J87" s="90">
        <f>IFERROR(VLOOKUP($F87,'Input - Previous Rates'!$F$77:$R$85,5+COLUMN()-COLUMN($I87),FALSE),"N/A")</f>
        <v>84.06</v>
      </c>
      <c r="K87" s="90">
        <f>IFERROR(VLOOKUP($F87,'Input - Previous Rates'!$F$77:$R$85,5+COLUMN()-COLUMN($I87),FALSE),"N/A")</f>
        <v>76.08</v>
      </c>
      <c r="L87" s="90">
        <f>IFERROR(VLOOKUP($F87,'Input - Previous Rates'!$F$77:$R$85,5+COLUMN()-COLUMN($I87),FALSE),"N/A")</f>
        <v>120.12</v>
      </c>
      <c r="N87" s="55">
        <f>VLOOKUP($F87,'Calculation - Composite Rates'!$F$61:$S$74,11+COLUMN()-COLUMN($N87),FALSE)</f>
        <v>39.020000000000003</v>
      </c>
      <c r="O87" s="55">
        <f>VLOOKUP($F87,'Calculation - Composite Rates'!$F$61:$S$74,11+COLUMN()-COLUMN($N87),FALSE)</f>
        <v>81.900000000000006</v>
      </c>
      <c r="P87" s="55">
        <f>VLOOKUP($F87,'Calculation - Composite Rates'!$F$61:$S$74,11+COLUMN()-COLUMN($N87),FALSE)</f>
        <v>74.14</v>
      </c>
      <c r="Q87" s="55">
        <f>VLOOKUP($F87,'Calculation - Composite Rates'!$F$61:$S$74,11+COLUMN()-COLUMN($N87),FALSE)</f>
        <v>117.06</v>
      </c>
      <c r="S87" s="90">
        <f t="shared" si="72"/>
        <v>-1.02</v>
      </c>
      <c r="T87" s="90">
        <f t="shared" si="72"/>
        <v>-2.16</v>
      </c>
      <c r="U87" s="90">
        <f t="shared" si="72"/>
        <v>-1.94</v>
      </c>
      <c r="V87" s="90">
        <f t="shared" si="72"/>
        <v>-3.06</v>
      </c>
      <c r="X87" s="91">
        <f t="shared" ref="X87:X94" si="77">IFERROR(S87/I87,"N/A")</f>
        <v>-2.5474525474525476E-2</v>
      </c>
      <c r="Y87" s="91">
        <f t="shared" si="74"/>
        <v>-2.569593147751606E-2</v>
      </c>
      <c r="Z87" s="91">
        <f t="shared" si="75"/>
        <v>-2.5499474237644586E-2</v>
      </c>
      <c r="AA87" s="91">
        <f t="shared" si="76"/>
        <v>-2.5474525474525472E-2</v>
      </c>
      <c r="AC87" s="74"/>
    </row>
    <row r="88" spans="1:29" x14ac:dyDescent="0.2">
      <c r="A88" s="74"/>
      <c r="F88" s="93">
        <v>3871</v>
      </c>
      <c r="G88" s="18" t="str">
        <f>VLOOKUP($F88,'Calculation - Composite Rates'!$F$61:$H$74,3,FALSE)</f>
        <v>HMSA Dental PPP</v>
      </c>
      <c r="I88" s="90">
        <f>IFERROR(VLOOKUP($F88,'Input - Previous Rates'!$F$77:$R$85,5+COLUMN()-COLUMN($I88),FALSE),"N/A")</f>
        <v>40.04</v>
      </c>
      <c r="J88" s="90">
        <f>IFERROR(VLOOKUP($F88,'Input - Previous Rates'!$F$77:$R$85,5+COLUMN()-COLUMN($I88),FALSE),"N/A")</f>
        <v>84.06</v>
      </c>
      <c r="K88" s="90">
        <f>IFERROR(VLOOKUP($F88,'Input - Previous Rates'!$F$77:$R$85,5+COLUMN()-COLUMN($I88),FALSE),"N/A")</f>
        <v>76.08</v>
      </c>
      <c r="L88" s="90">
        <f>IFERROR(VLOOKUP($F88,'Input - Previous Rates'!$F$77:$R$85,5+COLUMN()-COLUMN($I88),FALSE),"N/A")</f>
        <v>120.12</v>
      </c>
      <c r="N88" s="55">
        <f>VLOOKUP($F88,'Calculation - Composite Rates'!$F$61:$S$74,11+COLUMN()-COLUMN($N88),FALSE)</f>
        <v>39.020000000000003</v>
      </c>
      <c r="O88" s="55">
        <f>VLOOKUP($F88,'Calculation - Composite Rates'!$F$61:$S$74,11+COLUMN()-COLUMN($N88),FALSE)</f>
        <v>81.900000000000006</v>
      </c>
      <c r="P88" s="55">
        <f>VLOOKUP($F88,'Calculation - Composite Rates'!$F$61:$S$74,11+COLUMN()-COLUMN($N88),FALSE)</f>
        <v>74.14</v>
      </c>
      <c r="Q88" s="55">
        <f>VLOOKUP($F88,'Calculation - Composite Rates'!$F$61:$S$74,11+COLUMN()-COLUMN($N88),FALSE)</f>
        <v>117.06</v>
      </c>
      <c r="S88" s="90">
        <f t="shared" si="72"/>
        <v>-1.02</v>
      </c>
      <c r="T88" s="90">
        <f t="shared" si="72"/>
        <v>-2.16</v>
      </c>
      <c r="U88" s="90">
        <f t="shared" si="72"/>
        <v>-1.94</v>
      </c>
      <c r="V88" s="90">
        <f t="shared" si="72"/>
        <v>-3.06</v>
      </c>
      <c r="X88" s="91">
        <f t="shared" si="77"/>
        <v>-2.5474525474525476E-2</v>
      </c>
      <c r="Y88" s="91">
        <f t="shared" si="74"/>
        <v>-2.569593147751606E-2</v>
      </c>
      <c r="Z88" s="91">
        <f t="shared" si="75"/>
        <v>-2.5499474237644586E-2</v>
      </c>
      <c r="AA88" s="91">
        <f t="shared" si="76"/>
        <v>-2.5474525474525472E-2</v>
      </c>
      <c r="AC88" s="74"/>
    </row>
    <row r="89" spans="1:29" x14ac:dyDescent="0.2">
      <c r="A89" s="74"/>
      <c r="F89" s="93">
        <v>3960</v>
      </c>
      <c r="G89" s="18" t="str">
        <f>VLOOKUP($F89,'Calculation - Composite Rates'!$F$61:$H$74,3,FALSE)</f>
        <v>Preventive DPPO</v>
      </c>
      <c r="I89" s="90">
        <f>IFERROR(VLOOKUP($F89,'Input - Previous Rates'!$F$77:$R$85,5+COLUMN()-COLUMN($I89),FALSE),"N/A")</f>
        <v>24.81</v>
      </c>
      <c r="J89" s="90">
        <f>IFERROR(VLOOKUP($F89,'Input - Previous Rates'!$F$77:$R$85,5+COLUMN()-COLUMN($I89),FALSE),"N/A")</f>
        <v>49.62</v>
      </c>
      <c r="K89" s="90">
        <f>IFERROR(VLOOKUP($F89,'Input - Previous Rates'!$F$77:$R$85,5+COLUMN()-COLUMN($I89),FALSE),"N/A")</f>
        <v>62.02</v>
      </c>
      <c r="L89" s="90">
        <f>IFERROR(VLOOKUP($F89,'Input - Previous Rates'!$F$77:$R$85,5+COLUMN()-COLUMN($I89),FALSE),"N/A")</f>
        <v>86.83</v>
      </c>
      <c r="N89" s="55">
        <f>VLOOKUP($F89,'Calculation - Composite Rates'!$F$61:$S$74,11+COLUMN()-COLUMN($N89),FALSE)</f>
        <v>26.1</v>
      </c>
      <c r="O89" s="55">
        <f>VLOOKUP($F89,'Calculation - Composite Rates'!$F$61:$S$74,11+COLUMN()-COLUMN($N89),FALSE)</f>
        <v>52.2</v>
      </c>
      <c r="P89" s="55">
        <f>VLOOKUP($F89,'Calculation - Composite Rates'!$F$61:$S$74,11+COLUMN()-COLUMN($N89),FALSE)</f>
        <v>65.25</v>
      </c>
      <c r="Q89" s="55">
        <f>VLOOKUP($F89,'Calculation - Composite Rates'!$F$61:$S$74,11+COLUMN()-COLUMN($N89),FALSE)</f>
        <v>91.35</v>
      </c>
      <c r="S89" s="90">
        <f t="shared" si="72"/>
        <v>1.29</v>
      </c>
      <c r="T89" s="90">
        <f t="shared" si="72"/>
        <v>2.58</v>
      </c>
      <c r="U89" s="90">
        <f t="shared" si="72"/>
        <v>3.23</v>
      </c>
      <c r="V89" s="90">
        <f t="shared" si="72"/>
        <v>4.5199999999999996</v>
      </c>
      <c r="X89" s="91">
        <f t="shared" si="77"/>
        <v>5.1995163240628785E-2</v>
      </c>
      <c r="Y89" s="91">
        <f t="shared" si="74"/>
        <v>5.1995163240628785E-2</v>
      </c>
      <c r="Z89" s="91">
        <f t="shared" si="75"/>
        <v>5.2079974201870362E-2</v>
      </c>
      <c r="AA89" s="91">
        <f t="shared" si="76"/>
        <v>5.2055741103305304E-2</v>
      </c>
      <c r="AC89" s="74"/>
    </row>
    <row r="90" spans="1:29" x14ac:dyDescent="0.2">
      <c r="A90" s="74"/>
      <c r="F90" s="93">
        <v>3975</v>
      </c>
      <c r="G90" s="18" t="str">
        <f>VLOOKUP($F90,'Calculation - Composite Rates'!$F$61:$H$74,3,FALSE)</f>
        <v>Intl Preventive DPPO</v>
      </c>
      <c r="I90" s="90">
        <f>IFERROR(VLOOKUP($F90,'Input - Previous Rates'!$F$77:$R$85,5+COLUMN()-COLUMN($I90),FALSE),"N/A")</f>
        <v>24.81</v>
      </c>
      <c r="J90" s="90">
        <f>IFERROR(VLOOKUP($F90,'Input - Previous Rates'!$F$77:$R$85,5+COLUMN()-COLUMN($I90),FALSE),"N/A")</f>
        <v>49.62</v>
      </c>
      <c r="K90" s="90">
        <f>IFERROR(VLOOKUP($F90,'Input - Previous Rates'!$F$77:$R$85,5+COLUMN()-COLUMN($I90),FALSE),"N/A")</f>
        <v>62.02</v>
      </c>
      <c r="L90" s="90">
        <f>IFERROR(VLOOKUP($F90,'Input - Previous Rates'!$F$77:$R$85,5+COLUMN()-COLUMN($I90),FALSE),"N/A")</f>
        <v>86.83</v>
      </c>
      <c r="N90" s="55">
        <f>VLOOKUP($F90,'Calculation - Composite Rates'!$F$61:$S$74,11+COLUMN()-COLUMN($N90),FALSE)</f>
        <v>26.1</v>
      </c>
      <c r="O90" s="55">
        <f>VLOOKUP($F90,'Calculation - Composite Rates'!$F$61:$S$74,11+COLUMN()-COLUMN($N90),FALSE)</f>
        <v>52.2</v>
      </c>
      <c r="P90" s="55">
        <f>VLOOKUP($F90,'Calculation - Composite Rates'!$F$61:$S$74,11+COLUMN()-COLUMN($N90),FALSE)</f>
        <v>65.25</v>
      </c>
      <c r="Q90" s="55">
        <f>VLOOKUP($F90,'Calculation - Composite Rates'!$F$61:$S$74,11+COLUMN()-COLUMN($N90),FALSE)</f>
        <v>91.35</v>
      </c>
      <c r="S90" s="90">
        <f t="shared" si="72"/>
        <v>1.29</v>
      </c>
      <c r="T90" s="90">
        <f t="shared" si="72"/>
        <v>2.58</v>
      </c>
      <c r="U90" s="90">
        <f t="shared" si="72"/>
        <v>3.23</v>
      </c>
      <c r="V90" s="90">
        <f t="shared" si="72"/>
        <v>4.5199999999999996</v>
      </c>
      <c r="X90" s="91">
        <f t="shared" si="77"/>
        <v>5.1995163240628785E-2</v>
      </c>
      <c r="Y90" s="91">
        <f t="shared" si="74"/>
        <v>5.1995163240628785E-2</v>
      </c>
      <c r="Z90" s="91">
        <f t="shared" si="75"/>
        <v>5.2079974201870362E-2</v>
      </c>
      <c r="AA90" s="91">
        <f t="shared" si="76"/>
        <v>5.2055741103305304E-2</v>
      </c>
      <c r="AC90" s="74"/>
    </row>
    <row r="91" spans="1:29" x14ac:dyDescent="0.2">
      <c r="A91" s="74"/>
      <c r="F91" s="93">
        <v>3970</v>
      </c>
      <c r="G91" s="18" t="str">
        <f>VLOOKUP($F91,'Calculation - Composite Rates'!$F$61:$H$74,3,FALSE)</f>
        <v>Premium DPPO</v>
      </c>
      <c r="I91" s="90">
        <f>IFERROR(VLOOKUP($F91,'Input - Previous Rates'!$F$77:$R$85,5+COLUMN()-COLUMN($I91),FALSE),"N/A")</f>
        <v>43.25</v>
      </c>
      <c r="J91" s="90">
        <f>IFERROR(VLOOKUP($F91,'Input - Previous Rates'!$F$77:$R$85,5+COLUMN()-COLUMN($I91),FALSE),"N/A")</f>
        <v>86.49</v>
      </c>
      <c r="K91" s="90">
        <f>IFERROR(VLOOKUP($F91,'Input - Previous Rates'!$F$77:$R$85,5+COLUMN()-COLUMN($I91),FALSE),"N/A")</f>
        <v>108.12</v>
      </c>
      <c r="L91" s="90">
        <f>IFERROR(VLOOKUP($F91,'Input - Previous Rates'!$F$77:$R$85,5+COLUMN()-COLUMN($I91),FALSE),"N/A")</f>
        <v>151.36000000000001</v>
      </c>
      <c r="N91" s="55">
        <f>VLOOKUP($F91,'Calculation - Composite Rates'!$F$61:$S$74,11+COLUMN()-COLUMN($N91),FALSE)</f>
        <v>45.49</v>
      </c>
      <c r="O91" s="55">
        <f>VLOOKUP($F91,'Calculation - Composite Rates'!$F$61:$S$74,11+COLUMN()-COLUMN($N91),FALSE)</f>
        <v>90.99</v>
      </c>
      <c r="P91" s="55">
        <f>VLOOKUP($F91,'Calculation - Composite Rates'!$F$61:$S$74,11+COLUMN()-COLUMN($N91),FALSE)</f>
        <v>113.74</v>
      </c>
      <c r="Q91" s="55">
        <f>VLOOKUP($F91,'Calculation - Composite Rates'!$F$61:$S$74,11+COLUMN()-COLUMN($N91),FALSE)</f>
        <v>159.22999999999999</v>
      </c>
      <c r="S91" s="90">
        <f t="shared" si="72"/>
        <v>2.2400000000000002</v>
      </c>
      <c r="T91" s="90">
        <f t="shared" si="72"/>
        <v>4.5</v>
      </c>
      <c r="U91" s="90">
        <f t="shared" si="72"/>
        <v>5.62</v>
      </c>
      <c r="V91" s="90">
        <f t="shared" si="72"/>
        <v>7.87</v>
      </c>
      <c r="X91" s="91">
        <f t="shared" si="77"/>
        <v>5.1791907514450869E-2</v>
      </c>
      <c r="Y91" s="91">
        <f t="shared" si="74"/>
        <v>5.2029136316337155E-2</v>
      </c>
      <c r="Z91" s="91">
        <f t="shared" si="75"/>
        <v>5.1979282278949317E-2</v>
      </c>
      <c r="AA91" s="91">
        <f t="shared" si="76"/>
        <v>5.1995243128964058E-2</v>
      </c>
      <c r="AC91" s="74"/>
    </row>
    <row r="92" spans="1:29" x14ac:dyDescent="0.2">
      <c r="A92" s="74"/>
      <c r="F92" s="93">
        <v>3985</v>
      </c>
      <c r="G92" s="18" t="str">
        <f>VLOOKUP($F92,'Calculation - Composite Rates'!$F$61:$H$74,3,FALSE)</f>
        <v>Intl Premium DPPO</v>
      </c>
      <c r="I92" s="90">
        <f>IFERROR(VLOOKUP($F92,'Input - Previous Rates'!$F$77:$R$85,5+COLUMN()-COLUMN($I92),FALSE),"N/A")</f>
        <v>43.25</v>
      </c>
      <c r="J92" s="90">
        <f>IFERROR(VLOOKUP($F92,'Input - Previous Rates'!$F$77:$R$85,5+COLUMN()-COLUMN($I92),FALSE),"N/A")</f>
        <v>86.49</v>
      </c>
      <c r="K92" s="90">
        <f>IFERROR(VLOOKUP($F92,'Input - Previous Rates'!$F$77:$R$85,5+COLUMN()-COLUMN($I92),FALSE),"N/A")</f>
        <v>108.12</v>
      </c>
      <c r="L92" s="90">
        <f>IFERROR(VLOOKUP($F92,'Input - Previous Rates'!$F$77:$R$85,5+COLUMN()-COLUMN($I92),FALSE),"N/A")</f>
        <v>151.36000000000001</v>
      </c>
      <c r="N92" s="55">
        <f>VLOOKUP($F92,'Calculation - Composite Rates'!$F$61:$S$74,11+COLUMN()-COLUMN($N92),FALSE)</f>
        <v>45.49</v>
      </c>
      <c r="O92" s="55">
        <f>VLOOKUP($F92,'Calculation - Composite Rates'!$F$61:$S$74,11+COLUMN()-COLUMN($N92),FALSE)</f>
        <v>90.99</v>
      </c>
      <c r="P92" s="55">
        <f>VLOOKUP($F92,'Calculation - Composite Rates'!$F$61:$S$74,11+COLUMN()-COLUMN($N92),FALSE)</f>
        <v>113.74</v>
      </c>
      <c r="Q92" s="55">
        <f>VLOOKUP($F92,'Calculation - Composite Rates'!$F$61:$S$74,11+COLUMN()-COLUMN($N92),FALSE)</f>
        <v>159.22999999999999</v>
      </c>
      <c r="S92" s="90">
        <f t="shared" si="72"/>
        <v>2.2400000000000002</v>
      </c>
      <c r="T92" s="90">
        <f t="shared" si="72"/>
        <v>4.5</v>
      </c>
      <c r="U92" s="90">
        <f t="shared" si="72"/>
        <v>5.62</v>
      </c>
      <c r="V92" s="90">
        <f t="shared" si="72"/>
        <v>7.87</v>
      </c>
      <c r="X92" s="91">
        <f t="shared" si="77"/>
        <v>5.1791907514450869E-2</v>
      </c>
      <c r="Y92" s="91">
        <f t="shared" si="74"/>
        <v>5.2029136316337155E-2</v>
      </c>
      <c r="Z92" s="91">
        <f t="shared" si="75"/>
        <v>5.1979282278949317E-2</v>
      </c>
      <c r="AA92" s="91">
        <f t="shared" si="76"/>
        <v>5.1995243128964058E-2</v>
      </c>
      <c r="AC92" s="74"/>
    </row>
    <row r="93" spans="1:29" x14ac:dyDescent="0.2">
      <c r="A93" s="74"/>
      <c r="F93" s="93">
        <v>3980</v>
      </c>
      <c r="G93" s="18" t="str">
        <f>VLOOKUP($F93,'Calculation - Composite Rates'!$F$61:$H$74,3,FALSE)</f>
        <v>Traditional/Core DPPO</v>
      </c>
      <c r="I93" s="90">
        <f>IFERROR(VLOOKUP($F93,'Input - Previous Rates'!$F$77:$R$85,5+COLUMN()-COLUMN($I93),FALSE),"N/A")</f>
        <v>45.39</v>
      </c>
      <c r="J93" s="90">
        <f>IFERROR(VLOOKUP($F93,'Input - Previous Rates'!$F$77:$R$85,5+COLUMN()-COLUMN($I93),FALSE),"N/A")</f>
        <v>90.78</v>
      </c>
      <c r="K93" s="90">
        <f>IFERROR(VLOOKUP($F93,'Input - Previous Rates'!$F$77:$R$85,5+COLUMN()-COLUMN($I93),FALSE),"N/A")</f>
        <v>113.48</v>
      </c>
      <c r="L93" s="90">
        <f>IFERROR(VLOOKUP($F93,'Input - Previous Rates'!$F$77:$R$85,5+COLUMN()-COLUMN($I93),FALSE),"N/A")</f>
        <v>158.87</v>
      </c>
      <c r="N93" s="55">
        <f>VLOOKUP($F93,'Calculation - Composite Rates'!$F$61:$S$74,11+COLUMN()-COLUMN($N93),FALSE)</f>
        <v>47.75</v>
      </c>
      <c r="O93" s="55">
        <f>VLOOKUP($F93,'Calculation - Composite Rates'!$F$61:$S$74,11+COLUMN()-COLUMN($N93),FALSE)</f>
        <v>95.5</v>
      </c>
      <c r="P93" s="55">
        <f>VLOOKUP($F93,'Calculation - Composite Rates'!$F$61:$S$74,11+COLUMN()-COLUMN($N93),FALSE)</f>
        <v>119.37</v>
      </c>
      <c r="Q93" s="55">
        <f>VLOOKUP($F93,'Calculation - Composite Rates'!$F$61:$S$74,11+COLUMN()-COLUMN($N93),FALSE)</f>
        <v>167.12</v>
      </c>
      <c r="S93" s="90">
        <f t="shared" si="72"/>
        <v>2.36</v>
      </c>
      <c r="T93" s="90">
        <f t="shared" si="72"/>
        <v>4.72</v>
      </c>
      <c r="U93" s="90">
        <f t="shared" si="72"/>
        <v>5.89</v>
      </c>
      <c r="V93" s="90">
        <f t="shared" si="72"/>
        <v>8.25</v>
      </c>
      <c r="X93" s="91">
        <f t="shared" si="77"/>
        <v>5.1993831240361311E-2</v>
      </c>
      <c r="Y93" s="91">
        <f t="shared" si="74"/>
        <v>5.1993831240361311E-2</v>
      </c>
      <c r="Z93" s="91">
        <f t="shared" si="75"/>
        <v>5.1903419104688049E-2</v>
      </c>
      <c r="AA93" s="91">
        <f t="shared" si="76"/>
        <v>5.1929250330458865E-2</v>
      </c>
      <c r="AC93" s="74"/>
    </row>
    <row r="94" spans="1:29" x14ac:dyDescent="0.2">
      <c r="A94" s="74"/>
      <c r="F94" s="93">
        <v>3990</v>
      </c>
      <c r="G94" s="18" t="str">
        <f>VLOOKUP($F94,'Calculation - Composite Rates'!$F$61:$H$74,3,FALSE)</f>
        <v>Intl Traditional/Core DPPO</v>
      </c>
      <c r="I94" s="90">
        <f>IFERROR(VLOOKUP($F94,'Input - Previous Rates'!$F$77:$R$85,5+COLUMN()-COLUMN($I94),FALSE),"N/A")</f>
        <v>45.39</v>
      </c>
      <c r="J94" s="90">
        <f>IFERROR(VLOOKUP($F94,'Input - Previous Rates'!$F$77:$R$85,5+COLUMN()-COLUMN($I94),FALSE),"N/A")</f>
        <v>90.78</v>
      </c>
      <c r="K94" s="90">
        <f>IFERROR(VLOOKUP($F94,'Input - Previous Rates'!$F$77:$R$85,5+COLUMN()-COLUMN($I94),FALSE),"N/A")</f>
        <v>113.48</v>
      </c>
      <c r="L94" s="90">
        <f>IFERROR(VLOOKUP($F94,'Input - Previous Rates'!$F$77:$R$85,5+COLUMN()-COLUMN($I94),FALSE),"N/A")</f>
        <v>158.87</v>
      </c>
      <c r="N94" s="55">
        <f>VLOOKUP($F94,'Calculation - Composite Rates'!$F$61:$S$74,11+COLUMN()-COLUMN($N94),FALSE)</f>
        <v>47.75</v>
      </c>
      <c r="O94" s="55">
        <f>VLOOKUP($F94,'Calculation - Composite Rates'!$F$61:$S$74,11+COLUMN()-COLUMN($N94),FALSE)</f>
        <v>95.5</v>
      </c>
      <c r="P94" s="55">
        <f>VLOOKUP($F94,'Calculation - Composite Rates'!$F$61:$S$74,11+COLUMN()-COLUMN($N94),FALSE)</f>
        <v>119.37</v>
      </c>
      <c r="Q94" s="55">
        <f>VLOOKUP($F94,'Calculation - Composite Rates'!$F$61:$S$74,11+COLUMN()-COLUMN($N94),FALSE)</f>
        <v>167.12</v>
      </c>
      <c r="S94" s="90">
        <f t="shared" si="72"/>
        <v>2.36</v>
      </c>
      <c r="T94" s="90">
        <f t="shared" si="72"/>
        <v>4.72</v>
      </c>
      <c r="U94" s="90">
        <f t="shared" si="72"/>
        <v>5.89</v>
      </c>
      <c r="V94" s="90">
        <f t="shared" si="72"/>
        <v>8.25</v>
      </c>
      <c r="X94" s="91">
        <f t="shared" si="77"/>
        <v>5.1993831240361311E-2</v>
      </c>
      <c r="Y94" s="91">
        <f t="shared" si="74"/>
        <v>5.1993831240361311E-2</v>
      </c>
      <c r="Z94" s="91">
        <f t="shared" si="75"/>
        <v>5.1903419104688049E-2</v>
      </c>
      <c r="AA94" s="91">
        <f t="shared" si="76"/>
        <v>5.1929250330458865E-2</v>
      </c>
      <c r="AC94" s="74"/>
    </row>
    <row r="95" spans="1:29" x14ac:dyDescent="0.2">
      <c r="A95" s="74"/>
      <c r="AC95" s="74"/>
    </row>
    <row r="96" spans="1:29" x14ac:dyDescent="0.2">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row>
  </sheetData>
  <mergeCells count="24">
    <mergeCell ref="I84:L84"/>
    <mergeCell ref="N84:Q84"/>
    <mergeCell ref="S84:V84"/>
    <mergeCell ref="X84:AA84"/>
    <mergeCell ref="I60:L60"/>
    <mergeCell ref="N60:Q60"/>
    <mergeCell ref="S60:V60"/>
    <mergeCell ref="X60:AA60"/>
    <mergeCell ref="I38:L38"/>
    <mergeCell ref="N38:Q38"/>
    <mergeCell ref="S38:V38"/>
    <mergeCell ref="X38:AA38"/>
    <mergeCell ref="I47:L47"/>
    <mergeCell ref="N47:Q47"/>
    <mergeCell ref="S47:V47"/>
    <mergeCell ref="X47:AA47"/>
    <mergeCell ref="I17:L17"/>
    <mergeCell ref="N17:Q17"/>
    <mergeCell ref="S17:V17"/>
    <mergeCell ref="X17:AA17"/>
    <mergeCell ref="I30:L30"/>
    <mergeCell ref="N30:Q30"/>
    <mergeCell ref="S30:V30"/>
    <mergeCell ref="X30:AA30"/>
  </mergeCells>
  <conditionalFormatting sqref="X19:AA21 X25:AA25 X32:AA33">
    <cfRule type="expression" dxfId="107" priority="77">
      <formula>IF(X19="N/A",TRUE,FALSE)</formula>
    </cfRule>
    <cfRule type="cellIs" dxfId="106" priority="78" operator="lessThanOrEqual">
      <formula>$AA$12</formula>
    </cfRule>
    <cfRule type="cellIs" dxfId="105" priority="79" operator="between">
      <formula>$AA$12</formula>
      <formula>$AA$10</formula>
    </cfRule>
    <cfRule type="cellIs" dxfId="104" priority="80" operator="greaterThan">
      <formula>$AA$10</formula>
    </cfRule>
  </conditionalFormatting>
  <conditionalFormatting sqref="X40:AA40 X42:AA42">
    <cfRule type="expression" dxfId="103" priority="29">
      <formula>IF(X40="N/A",TRUE,FALSE)</formula>
    </cfRule>
    <cfRule type="cellIs" dxfId="102" priority="30" operator="lessThanOrEqual">
      <formula>$AA$12</formula>
    </cfRule>
    <cfRule type="cellIs" dxfId="101" priority="31" operator="between">
      <formula>$AA$12</formula>
      <formula>$AA$10</formula>
    </cfRule>
    <cfRule type="cellIs" dxfId="100" priority="32" operator="greaterThan">
      <formula>$AA$10</formula>
    </cfRule>
  </conditionalFormatting>
  <conditionalFormatting sqref="X49:AA50 X52:AA52 X54:AA55">
    <cfRule type="expression" dxfId="99" priority="25">
      <formula>IF(X49="N/A",TRUE,FALSE)</formula>
    </cfRule>
    <cfRule type="cellIs" dxfId="98" priority="26" operator="lessThanOrEqual">
      <formula>$AA$12</formula>
    </cfRule>
    <cfRule type="cellIs" dxfId="97" priority="27" operator="between">
      <formula>$AA$12</formula>
      <formula>$AA$10</formula>
    </cfRule>
    <cfRule type="cellIs" dxfId="96" priority="28" operator="greaterThan">
      <formula>$AA$10</formula>
    </cfRule>
  </conditionalFormatting>
  <conditionalFormatting sqref="X62:AA79">
    <cfRule type="expression" dxfId="95" priority="21">
      <formula>IF(X62="N/A",TRUE,FALSE)</formula>
    </cfRule>
    <cfRule type="cellIs" dxfId="94" priority="22" operator="lessThanOrEqual">
      <formula>$AA$12</formula>
    </cfRule>
    <cfRule type="cellIs" dxfId="93" priority="23" operator="between">
      <formula>$AA$12</formula>
      <formula>$AA$10</formula>
    </cfRule>
    <cfRule type="cellIs" dxfId="92" priority="24" operator="greaterThan">
      <formula>$AA$10</formula>
    </cfRule>
  </conditionalFormatting>
  <conditionalFormatting sqref="X86:AA94">
    <cfRule type="expression" dxfId="91" priority="17">
      <formula>IF(X86="N/A",TRUE,FALSE)</formula>
    </cfRule>
    <cfRule type="cellIs" dxfId="90" priority="18" operator="lessThanOrEqual">
      <formula>$AA$12</formula>
    </cfRule>
    <cfRule type="cellIs" dxfId="89" priority="19" operator="between">
      <formula>$AA$12</formula>
      <formula>$AA$10</formula>
    </cfRule>
    <cfRule type="cellIs" dxfId="88" priority="20" operator="greaterThan">
      <formula>$AA$10</formula>
    </cfRule>
  </conditionalFormatting>
  <conditionalFormatting sqref="X41:AA41">
    <cfRule type="expression" dxfId="87" priority="13">
      <formula>IF(X41="N/A",TRUE,FALSE)</formula>
    </cfRule>
    <cfRule type="cellIs" dxfId="86" priority="14" operator="lessThanOrEqual">
      <formula>$AA$12</formula>
    </cfRule>
    <cfRule type="cellIs" dxfId="85" priority="15" operator="between">
      <formula>$AA$12</formula>
      <formula>$AA$10</formula>
    </cfRule>
    <cfRule type="cellIs" dxfId="84" priority="16" operator="greaterThan">
      <formula>$AA$10</formula>
    </cfRule>
  </conditionalFormatting>
  <conditionalFormatting sqref="X51:AA51">
    <cfRule type="expression" dxfId="83" priority="9">
      <formula>IF(X51="N/A",TRUE,FALSE)</formula>
    </cfRule>
    <cfRule type="cellIs" dxfId="82" priority="10" operator="lessThanOrEqual">
      <formula>$AA$12</formula>
    </cfRule>
    <cfRule type="cellIs" dxfId="81" priority="11" operator="between">
      <formula>$AA$12</formula>
      <formula>$AA$10</formula>
    </cfRule>
    <cfRule type="cellIs" dxfId="80" priority="12" operator="greaterThan">
      <formula>$AA$10</formula>
    </cfRule>
  </conditionalFormatting>
  <conditionalFormatting sqref="X22:AA24">
    <cfRule type="expression" dxfId="79" priority="5">
      <formula>IF(X22="N/A",TRUE,FALSE)</formula>
    </cfRule>
    <cfRule type="cellIs" dxfId="78" priority="6" operator="lessThanOrEqual">
      <formula>$AA$12</formula>
    </cfRule>
    <cfRule type="cellIs" dxfId="77" priority="7" operator="between">
      <formula>$AA$12</formula>
      <formula>$AA$10</formula>
    </cfRule>
    <cfRule type="cellIs" dxfId="76" priority="8" operator="greaterThan">
      <formula>$AA$10</formula>
    </cfRule>
  </conditionalFormatting>
  <conditionalFormatting sqref="X53:AA53">
    <cfRule type="expression" dxfId="75" priority="1">
      <formula>IF(X53="N/A",TRUE,FALSE)</formula>
    </cfRule>
    <cfRule type="cellIs" dxfId="74" priority="2" operator="lessThanOrEqual">
      <formula>$AA$12</formula>
    </cfRule>
    <cfRule type="cellIs" dxfId="73" priority="3" operator="between">
      <formula>$AA$12</formula>
      <formula>$AA$10</formula>
    </cfRule>
    <cfRule type="cellIs" dxfId="72" priority="4" operator="greaterThan">
      <formula>$AA$10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TCT Client Project Document</p:Name>
  <p:Description/>
  <p:Statement/>
  <p:PolicyItems>
    <p:PolicyItem featureId="Microsoft.Office.RecordsManagement.PolicyFeatures.Expiration" staticId="0x010100725E60EF2E824CBB9F9F6219DD094B09A1B2C2D1|-122337073" UniqueId="f2ab5f73-76ad-451e-a107-31c194aa3081">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2</number>
                  <property>Modified</property>
                  <propertyId>28cf69c5-fa48-462a-b5cd-27b6f9d2bd5f</propertyId>
                  <period>years</period>
                </formula>
                <action type="action" id="Microsoft.Office.RecordsManagement.PolicyFeatures.Expiration.Action.DeletePreviousVersions"/>
              </data>
            </stages>
          </Schedule>
        </Schedules>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CT Client Project Document" ma:contentTypeID="0x010100725E60EF2E824CBB9F9F6219DD094B09A1B2C2D1005A276BD7043D0A48BB55F5B6FE17A07A" ma:contentTypeVersion="17" ma:contentTypeDescription="Create a new document." ma:contentTypeScope="" ma:versionID="7690c76f7184b744d77354eccb10675c">
  <xsd:schema xmlns:xsd="http://www.w3.org/2001/XMLSchema" xmlns:xs="http://www.w3.org/2001/XMLSchema" xmlns:p="http://schemas.microsoft.com/office/2006/metadata/properties" xmlns:ns1="http://schemas.microsoft.com/sharepoint/v3" xmlns:ns2="e3af3928-72d3-4b8a-b86b-2250b2499d03" xmlns:ns3="cd2e5554-d44d-4b73-9282-f1389b7766fe" targetNamespace="http://schemas.microsoft.com/office/2006/metadata/properties" ma:root="true" ma:fieldsID="29701202fee6c103d6685673ad2c1eaf" ns1:_="" ns2:_="" ns3:_="">
    <xsd:import namespace="http://schemas.microsoft.com/sharepoint/v3"/>
    <xsd:import namespace="e3af3928-72d3-4b8a-b86b-2250b2499d03"/>
    <xsd:import namespace="cd2e5554-d44d-4b73-9282-f1389b7766fe"/>
    <xsd:element name="properties">
      <xsd:complexType>
        <xsd:sequence>
          <xsd:element name="documentManagement">
            <xsd:complexType>
              <xsd:all>
                <xsd:element ref="ns2:TCT_PersonallyIdentifiableInformation" minOccurs="0"/>
                <xsd:element ref="ns2:TCT_PersonalHealthInformation" minOccurs="0"/>
                <xsd:element ref="ns2:TCT_ProjectPhase" minOccurs="0"/>
                <xsd:element ref="ns2:TCT_ClientSpecialty" minOccurs="0"/>
                <xsd:element ref="ns2:TCT_ClientSpecialtyCode" minOccurs="0"/>
                <xsd:element ref="ns2:TCT_WorkDocumentReviewStatus" minOccurs="0"/>
                <xsd:element ref="ns2:TCT_PreparedBy" minOccurs="0"/>
                <xsd:element ref="ns2:TCT_PreparedDate" minOccurs="0"/>
                <xsd:element ref="ns2:TCT_PreparedByRequired" minOccurs="0"/>
                <xsd:element ref="ns2:TCT_TechnicalReviewer" minOccurs="0"/>
                <xsd:element ref="ns2:TCT_TechnicalReviewApprovalDate" minOccurs="0"/>
                <xsd:element ref="ns2:TCT_TechnicalReviewerRequired" minOccurs="0"/>
                <xsd:element ref="ns2:TCT_WorkReviewComments" minOccurs="0"/>
                <xsd:element ref="ns2:TCT_ConsultingReviewer" minOccurs="0"/>
                <xsd:element ref="ns2:TCT_ConsultingReviewApprovalDate" minOccurs="0"/>
                <xsd:element ref="ns2:TCT_ConsultingReviewerRequired" minOccurs="0"/>
                <xsd:element ref="ns2:TCT_EditorialReviewer" minOccurs="0"/>
                <xsd:element ref="ns2:TCT_EditorialReviewApprovalDate" minOccurs="0"/>
                <xsd:element ref="ns2:TCT_EditorialReviewerRequired" minOccurs="0"/>
                <xsd:element ref="ns2:TCT_SeniorPeerReviewer" minOccurs="0"/>
                <xsd:element ref="ns2:TCT_SeniorPeerReviewApprovalDate" minOccurs="0"/>
                <xsd:element ref="ns2:TCT_SeniorPeerReviewerRequired" minOccurs="0"/>
                <xsd:element ref="ns1:_dlc_Exempt" minOccurs="0"/>
                <xsd:element ref="ns1:_dlc_ExpireDateSaved" minOccurs="0"/>
                <xsd:element ref="ns1:_dlc_ExpireDate" minOccurs="0"/>
                <xsd:element ref="ns3:Category" minOccurs="0"/>
                <xsd:element ref="ns3:Task" minOccurs="0"/>
                <xsd:element ref="ns3:Group" minOccurs="0"/>
                <xsd:element ref="ns3:Iteration"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element name="_dlc_ExpireDateSaved" ma:index="31" nillable="true" ma:displayName="Original Expiration Date" ma:hidden="true" ma:internalName="_dlc_ExpireDateSaved" ma:readOnly="true">
      <xsd:simpleType>
        <xsd:restriction base="dms:DateTime"/>
      </xsd:simpleType>
    </xsd:element>
    <xsd:element name="_dlc_ExpireDate" ma:index="32"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3af3928-72d3-4b8a-b86b-2250b2499d03" elementFormDefault="qualified">
    <xsd:import namespace="http://schemas.microsoft.com/office/2006/documentManagement/types"/>
    <xsd:import namespace="http://schemas.microsoft.com/office/infopath/2007/PartnerControls"/>
    <xsd:element name="TCT_PersonallyIdentifiableInformation" ma:index="8" nillable="true" ma:displayName="PII" ma:default="No" ma:description="Any data about an identifiable individual (such as date of birth or unique ID number)" ma:internalName="TCT_PersonallyIdentifiableInformation">
      <xsd:simpleType>
        <xsd:restriction base="dms:Choice">
          <xsd:enumeration value="Yes"/>
          <xsd:enumeration value="No"/>
        </xsd:restriction>
      </xsd:simpleType>
    </xsd:element>
    <xsd:element name="TCT_PersonalHealthInformation" ma:index="9" nillable="true" ma:displayName="PHI(US Only)" ma:default="No" ma:description="For US Projects Only.  Any information from a covered entity about health, coverage, benefits, or payments that can be linked to a specific individual. For details, please see the FAQ section within the Resources site" ma:internalName="TCT_PersonalHealthInformation">
      <xsd:simpleType>
        <xsd:restriction base="dms:Choice">
          <xsd:enumeration value="Yes"/>
          <xsd:enumeration value="No"/>
        </xsd:restriction>
      </xsd:simpleType>
    </xsd:element>
    <xsd:element name="TCT_ProjectPhase" ma:index="10" nillable="true" ma:displayName="Project Phase" ma:internalName="TCT_ProjectPhase">
      <xsd:simpleType>
        <xsd:restriction base="dms:Choice">
          <xsd:enumeration value="Pursue"/>
          <xsd:enumeration value="Plan, incl. Project Mgmt"/>
          <xsd:enumeration value="Deliver - Data"/>
          <xsd:enumeration value="Deliver - Internal Work"/>
          <xsd:enumeration value="Deliver - Deliverables"/>
          <xsd:enumeration value="Assess and Close"/>
        </xsd:restriction>
      </xsd:simpleType>
    </xsd:element>
    <xsd:element name="TCT_ClientSpecialty" ma:index="11" nillable="true" ma:displayName="Client/Specialty" ma:default="United Airlines, Inc." ma:internalName="TCT_ClientSpecialty">
      <xsd:simpleType>
        <xsd:restriction base="dms:Text"/>
      </xsd:simpleType>
    </xsd:element>
    <xsd:element name="TCT_ClientSpecialtyCode" ma:index="12" nillable="true" ma:displayName="Client/Specialty Code" ma:default="614026" ma:internalName="TCT_ClientSpecialtyCode">
      <xsd:simpleType>
        <xsd:restriction base="dms:Text"/>
      </xsd:simpleType>
    </xsd:element>
    <xsd:element name="TCT_WorkDocumentReviewStatus" ma:index="13" nillable="true" ma:displayName="WR Required?" ma:internalName="TCT_WorkDocumentReviewStatus">
      <xsd:simpleType>
        <xsd:restriction base="dms:Choice">
          <xsd:enumeration value="Yes"/>
          <xsd:enumeration value="No"/>
        </xsd:restriction>
      </xsd:simpleType>
    </xsd:element>
    <xsd:element name="TCT_PreparedBy" ma:index="14" nillable="true" ma:displayName="Doer" ma:internalName="TCT_PreparedBy"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CT_PreparedDate" ma:index="15" nillable="true" ma:displayName="Doer Date" ma:format="DateOnly" ma:internalName="TCT_PreparedDate">
      <xsd:simpleType>
        <xsd:restriction base="dms:DateTime"/>
      </xsd:simpleType>
    </xsd:element>
    <xsd:element name="TCT_PreparedByRequired" ma:index="16" nillable="true" ma:displayName="Doer Not Req" ma:internalName="TCT_PreparedByRequired">
      <xsd:simpleType>
        <xsd:restriction base="dms:Boolean"/>
      </xsd:simpleType>
    </xsd:element>
    <xsd:element name="TCT_TechnicalReviewer" ma:index="17" nillable="true" ma:displayName="TR" ma:internalName="TCT_Technical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CT_TechnicalReviewApprovalDate" ma:index="18" nillable="true" ma:displayName="TR Date" ma:format="DateOnly" ma:internalName="TCT_TechnicalReviewApprovalDate">
      <xsd:simpleType>
        <xsd:restriction base="dms:DateTime"/>
      </xsd:simpleType>
    </xsd:element>
    <xsd:element name="TCT_TechnicalReviewerRequired" ma:index="19" nillable="true" ma:displayName="TR Not Req" ma:internalName="TCT_TechnicalReviewerRequired">
      <xsd:simpleType>
        <xsd:restriction base="dms:Boolean"/>
      </xsd:simpleType>
    </xsd:element>
    <xsd:element name="TCT_WorkReviewComments" ma:index="20" nillable="true" ma:displayName="WR Comments" ma:internalName="TCT_WorkReviewComments">
      <xsd:simpleType>
        <xsd:restriction base="dms:Note">
          <xsd:maxLength value="255"/>
        </xsd:restriction>
      </xsd:simpleType>
    </xsd:element>
    <xsd:element name="TCT_ConsultingReviewer" ma:index="21" nillable="true" ma:displayName="CR" ma:internalName="TCT_Consulting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CT_ConsultingReviewApprovalDate" ma:index="22" nillable="true" ma:displayName="CR Date" ma:format="DateOnly" ma:internalName="TCT_ConsultingReviewApprovalDate">
      <xsd:simpleType>
        <xsd:restriction base="dms:DateTime"/>
      </xsd:simpleType>
    </xsd:element>
    <xsd:element name="TCT_ConsultingReviewerRequired" ma:index="23" nillable="true" ma:displayName="CR Not Req" ma:internalName="TCT_ConsultingReviewerRequired">
      <xsd:simpleType>
        <xsd:restriction base="dms:Boolean"/>
      </xsd:simpleType>
    </xsd:element>
    <xsd:element name="TCT_EditorialReviewer" ma:index="24" nillable="true" ma:displayName="ER" ma:internalName="TCT_Editorial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CT_EditorialReviewApprovalDate" ma:index="25" nillable="true" ma:displayName="ER Date" ma:format="DateOnly" ma:internalName="TCT_EditorialReviewApprovalDate">
      <xsd:simpleType>
        <xsd:restriction base="dms:DateTime"/>
      </xsd:simpleType>
    </xsd:element>
    <xsd:element name="TCT_EditorialReviewerRequired" ma:index="26" nillable="true" ma:displayName="ER Not Req" ma:internalName="TCT_EditorialReviewerRequired">
      <xsd:simpleType>
        <xsd:restriction base="dms:Boolean"/>
      </xsd:simpleType>
    </xsd:element>
    <xsd:element name="TCT_SeniorPeerReviewer" ma:index="27" nillable="true" ma:displayName="SPR" ma:internalName="TCT_SeniorPeer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CT_SeniorPeerReviewApprovalDate" ma:index="28" nillable="true" ma:displayName="SPR Date" ma:format="DateOnly" ma:internalName="TCT_SeniorPeerReviewApprovalDate">
      <xsd:simpleType>
        <xsd:restriction base="dms:DateTime"/>
      </xsd:simpleType>
    </xsd:element>
    <xsd:element name="TCT_SeniorPeerReviewerRequired" ma:index="29" nillable="true" ma:displayName="SPR Not Req" ma:internalName="TCT_SeniorPeerReviewerRequir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d2e5554-d44d-4b73-9282-f1389b7766fe" elementFormDefault="qualified">
    <xsd:import namespace="http://schemas.microsoft.com/office/2006/documentManagement/types"/>
    <xsd:import namespace="http://schemas.microsoft.com/office/infopath/2007/PartnerControls"/>
    <xsd:element name="Category" ma:index="33" nillable="true" ma:displayName="Category" ma:format="Dropdown" ma:internalName="Category">
      <xsd:simpleType>
        <xsd:union memberTypes="dms:Text">
          <xsd:simpleType>
            <xsd:restriction base="dms:Choice">
              <xsd:enumeration value="Actuarial / Relative Values"/>
              <xsd:enumeration value="IBNR/IBNP"/>
              <xsd:enumeration value="Pricing and Budget Development"/>
              <xsd:enumeration value="Contributions"/>
              <xsd:enumeration value="Medicare Part D"/>
              <xsd:enumeration value="Experience Monitoring"/>
              <xsd:enumeration value="Valuations"/>
              <xsd:enumeration value="Presentations"/>
            </xsd:restriction>
          </xsd:simpleType>
        </xsd:union>
      </xsd:simpleType>
    </xsd:element>
    <xsd:element name="Task" ma:index="34" nillable="true" ma:displayName="Task" ma:internalName="Task">
      <xsd:complexType>
        <xsd:complexContent>
          <xsd:extension base="dms:MultiChoice">
            <xsd:sequence>
              <xsd:element name="Value" maxOccurs="unbounded" minOccurs="0" nillable="true">
                <xsd:simpleType>
                  <xsd:restriction base="dms:Choice">
                    <xsd:enumeration value="Accruals"/>
                    <xsd:enumeration value="ASC 712"/>
                    <xsd:enumeration value="ASC 715"/>
                    <xsd:enumeration value="Attestation"/>
                    <xsd:enumeration value="Contribution Development"/>
                    <xsd:enumeration value="Manipulated Census/Enrollment"/>
                    <xsd:enumeration value="Manipulated Claims/Utilization Data"/>
                    <xsd:enumeration value="Migration/Demographics Analysis"/>
                    <xsd:enumeration value="Plan Design Modeling"/>
                    <xsd:enumeration value="Reserve Letter"/>
                    <xsd:enumeration value="Reserve Modeler"/>
                    <xsd:enumeration value="Underwriting/Rate Setting/PUT"/>
                    <xsd:enumeration value="Forecasting/Reporting/FPA"/>
                    <xsd:enumeration value="Medical"/>
                    <xsd:enumeration value="Pharmacy"/>
                    <xsd:enumeration value="Dental"/>
                    <xsd:enumeration value="Vision"/>
                    <xsd:enumeration value="Leave"/>
                    <xsd:enumeration value="Life/AD&amp;D"/>
                    <xsd:enumeration value="STD"/>
                    <xsd:enumeration value="LTD"/>
                    <xsd:enumeration value="Voluntary Benefits"/>
                    <xsd:enumeration value="Rate Sheet"/>
                    <xsd:enumeration value="RDS Subsidy"/>
                    <xsd:enumeration value="Reconciliation"/>
                  </xsd:restriction>
                </xsd:simpleType>
              </xsd:element>
            </xsd:sequence>
          </xsd:extension>
        </xsd:complexContent>
      </xsd:complexType>
    </xsd:element>
    <xsd:element name="Group" ma:index="35" nillable="true" ma:displayName="Group" ma:internalName="Group">
      <xsd:complexType>
        <xsd:complexContent>
          <xsd:extension base="dms:MultiChoice">
            <xsd:sequence>
              <xsd:element name="Value" maxOccurs="unbounded" minOccurs="0" nillable="true">
                <xsd:simpleType>
                  <xsd:restriction base="dms:Choice">
                    <xsd:enumeration value="Actives"/>
                    <xsd:enumeration value="Pre-Medicare Retirees"/>
                    <xsd:enumeration value="Medicare Retirees"/>
                    <xsd:enumeration value="COBRA"/>
                    <xsd:enumeration value="Vendor A"/>
                    <xsd:enumeration value="Vendor B"/>
                    <xsd:enumeration value="Vendor C"/>
                    <xsd:enumeration value="Client Group A"/>
                    <xsd:enumeration value="Client Group B"/>
                    <xsd:enumeration value="Client Group C"/>
                  </xsd:restriction>
                </xsd:simpleType>
              </xsd:element>
            </xsd:sequence>
          </xsd:extension>
        </xsd:complexContent>
      </xsd:complexType>
    </xsd:element>
    <xsd:element name="Iteration" ma:index="36" nillable="true" ma:displayName="Iteration" ma:format="Dropdown" ma:internalName="Iteration">
      <xsd:simpleType>
        <xsd:restriction base="dms:Choice">
          <xsd:enumeration value="Prior Results"/>
          <xsd:enumeration value="Historical Data"/>
          <xsd:enumeration value="Final/Decision"/>
          <xsd:enumeration value="Ongoing/Log/Plan"/>
          <xsd:enumeration value="01 (Jan)"/>
          <xsd:enumeration value="02 (Feb)"/>
          <xsd:enumeration value="03 (Mar)"/>
          <xsd:enumeration value="04 (Apr)"/>
          <xsd:enumeration value="05 (May)"/>
          <xsd:enumeration value="06 (Jun)"/>
          <xsd:enumeration value="07 (Jul)"/>
          <xsd:enumeration value="08 (Aug)"/>
          <xsd:enumeration value="09 (Sep)"/>
          <xsd:enumeration value="10 (Oct)"/>
          <xsd:enumeration value="11 (Nov)"/>
          <xsd:enumeration value="12 (Dec)"/>
          <xsd:enumeration value="Q1"/>
          <xsd:enumeration value="Q2"/>
          <xsd:enumeration value="Q3"/>
          <xsd:enumeration value="Q4"/>
          <xsd:enumeration value="2021"/>
          <xsd:enumeration value="2022"/>
          <xsd:enumeration value="2023"/>
          <xsd:enumeration value="Round 1"/>
          <xsd:enumeration value="Round 2"/>
          <xsd:enumeration value="Round 3"/>
          <xsd:enumeration value="Round 4"/>
        </xsd:restriction>
      </xsd:simpleType>
    </xsd:element>
    <xsd:element name="MediaServiceMetadata" ma:index="37" nillable="true" ma:displayName="MediaServiceMetadata" ma:hidden="true" ma:internalName="MediaServiceMetadata" ma:readOnly="true">
      <xsd:simpleType>
        <xsd:restriction base="dms:Note"/>
      </xsd:simpleType>
    </xsd:element>
    <xsd:element name="MediaServiceFastMetadata" ma:index="38" nillable="true" ma:displayName="MediaServiceFastMetadata" ma:hidden="true" ma:internalName="MediaServiceFastMetadata" ma:readOnly="true">
      <xsd:simpleType>
        <xsd:restriction base="dms:Note"/>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5d639306-5220-4f62-8b39-d9a537361609" ContentTypeId="0x010100725E60EF2E824CBB9F9F6219DD094B09A1B2C2D1" PreviousValue="false"/>
</file>

<file path=customXml/item5.xml><?xml version="1.0" encoding="utf-8"?>
<p:properties xmlns:p="http://schemas.microsoft.com/office/2006/metadata/properties" xmlns:xsi="http://www.w3.org/2001/XMLSchema-instance" xmlns:pc="http://schemas.microsoft.com/office/infopath/2007/PartnerControls">
  <documentManagement>
    <TCT_ConsultingReviewer xmlns="e3af3928-72d3-4b8a-b86b-2250b2499d03">
      <UserInfo>
        <DisplayName/>
        <AccountId xsi:nil="true"/>
        <AccountType/>
      </UserInfo>
    </TCT_ConsultingReviewer>
    <TCT_WorkReviewComments xmlns="e3af3928-72d3-4b8a-b86b-2250b2499d03" xsi:nil="true"/>
    <TCT_EditorialReviewer xmlns="e3af3928-72d3-4b8a-b86b-2250b2499d03">
      <UserInfo>
        <DisplayName/>
        <AccountId xsi:nil="true"/>
        <AccountType/>
      </UserInfo>
    </TCT_EditorialReviewer>
    <TCT_ClientSpecialtyCode xmlns="e3af3928-72d3-4b8a-b86b-2250b2499d03">614026</TCT_ClientSpecialtyCode>
    <TCT_SeniorPeerReviewerRequired xmlns="e3af3928-72d3-4b8a-b86b-2250b2499d03">false</TCT_SeniorPeerReviewerRequired>
    <TCT_SeniorPeerReviewApprovalDate xmlns="e3af3928-72d3-4b8a-b86b-2250b2499d03" xsi:nil="true"/>
    <TCT_PersonalHealthInformation xmlns="e3af3928-72d3-4b8a-b86b-2250b2499d03">No</TCT_PersonalHealthInformation>
    <TCT_PreparedBy xmlns="e3af3928-72d3-4b8a-b86b-2250b2499d03">
      <UserInfo>
        <DisplayName>Connelly, David (Chicago)</DisplayName>
        <AccountId>16</AccountId>
        <AccountType/>
      </UserInfo>
    </TCT_PreparedBy>
    <Iteration xmlns="cd2e5554-d44d-4b73-9282-f1389b7766fe">Round 1</Iteration>
    <TCT_ProjectPhase xmlns="e3af3928-72d3-4b8a-b86b-2250b2499d03">Deliver - Deliverables</TCT_ProjectPhase>
    <TCT_EditorialReviewerRequired xmlns="e3af3928-72d3-4b8a-b86b-2250b2499d03">false</TCT_EditorialReviewerRequired>
    <TCT_TechnicalReviewer xmlns="e3af3928-72d3-4b8a-b86b-2250b2499d03">
      <UserInfo>
        <DisplayName/>
        <AccountId xsi:nil="true"/>
        <AccountType/>
      </UserInfo>
    </TCT_TechnicalReviewer>
    <TCT_ConsultingReviewApprovalDate xmlns="e3af3928-72d3-4b8a-b86b-2250b2499d03" xsi:nil="true"/>
    <TCT_TechnicalReviewApprovalDate xmlns="e3af3928-72d3-4b8a-b86b-2250b2499d03" xsi:nil="true"/>
    <TCT_TechnicalReviewerRequired xmlns="e3af3928-72d3-4b8a-b86b-2250b2499d03">false</TCT_TechnicalReviewerRequired>
    <TCT_ClientSpecialty xmlns="e3af3928-72d3-4b8a-b86b-2250b2499d03">United Airlines, Inc.</TCT_ClientSpecialty>
    <Task xmlns="cd2e5554-d44d-4b73-9282-f1389b7766fe">
      <Value>Underwriting/Rate Setting/PUT</Value>
    </Task>
    <TCT_SeniorPeerReviewer xmlns="e3af3928-72d3-4b8a-b86b-2250b2499d03">
      <UserInfo>
        <DisplayName/>
        <AccountId xsi:nil="true"/>
        <AccountType/>
      </UserInfo>
    </TCT_SeniorPeerReviewer>
    <Category xmlns="cd2e5554-d44d-4b73-9282-f1389b7766fe">Pricing and Budget Development</Category>
    <TCT_PersonallyIdentifiableInformation xmlns="e3af3928-72d3-4b8a-b86b-2250b2499d03">No</TCT_PersonallyIdentifiableInformation>
    <TCT_PreparedDate xmlns="e3af3928-72d3-4b8a-b86b-2250b2499d03">2021-06-24T05:00:00+00:00</TCT_PreparedDate>
    <TCT_WorkDocumentReviewStatus xmlns="e3af3928-72d3-4b8a-b86b-2250b2499d03" xsi:nil="true"/>
    <TCT_PreparedByRequired xmlns="e3af3928-72d3-4b8a-b86b-2250b2499d03">false</TCT_PreparedByRequired>
    <TCT_ConsultingReviewerRequired xmlns="e3af3928-72d3-4b8a-b86b-2250b2499d03">false</TCT_ConsultingReviewerRequired>
    <TCT_EditorialReviewApprovalDate xmlns="e3af3928-72d3-4b8a-b86b-2250b2499d03" xsi:nil="true"/>
    <Group xmlns="cd2e5554-d44d-4b73-9282-f1389b7766fe">
      <Value xmlns="cd2e5554-d44d-4b73-9282-f1389b7766fe">Actives</Value>
    </Group>
    <_dlc_ExpireDateSaved xmlns="http://schemas.microsoft.com/sharepoint/v3" xsi:nil="true"/>
    <_dlc_ExpireDate xmlns="http://schemas.microsoft.com/sharepoint/v3">2023-07-06T12:58:06+00:00</_dlc_ExpireDate>
  </documentManagement>
</p:properties>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CC436190-2863-4F1D-A8AE-D3DE42F99E35}">
  <ds:schemaRefs>
    <ds:schemaRef ds:uri="office.server.policy"/>
  </ds:schemaRefs>
</ds:datastoreItem>
</file>

<file path=customXml/itemProps2.xml><?xml version="1.0" encoding="utf-8"?>
<ds:datastoreItem xmlns:ds="http://schemas.openxmlformats.org/officeDocument/2006/customXml" ds:itemID="{33E667D6-2D85-49B3-B008-D0830037A4AA}">
  <ds:schemaRefs>
    <ds:schemaRef ds:uri="http://schemas.microsoft.com/sharepoint/v3/contenttype/forms"/>
  </ds:schemaRefs>
</ds:datastoreItem>
</file>

<file path=customXml/itemProps3.xml><?xml version="1.0" encoding="utf-8"?>
<ds:datastoreItem xmlns:ds="http://schemas.openxmlformats.org/officeDocument/2006/customXml" ds:itemID="{6F9F99F2-731F-4B3B-9B7D-FF015B8EF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af3928-72d3-4b8a-b86b-2250b2499d03"/>
    <ds:schemaRef ds:uri="cd2e5554-d44d-4b73-9282-f1389b7766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720F947-F8D6-4B3D-8991-28424ED2F931}">
  <ds:schemaRefs>
    <ds:schemaRef ds:uri="Microsoft.SharePoint.Taxonomy.ContentTypeSync"/>
  </ds:schemaRefs>
</ds:datastoreItem>
</file>

<file path=customXml/itemProps5.xml><?xml version="1.0" encoding="utf-8"?>
<ds:datastoreItem xmlns:ds="http://schemas.openxmlformats.org/officeDocument/2006/customXml" ds:itemID="{761E145E-D36D-4BD9-B3A0-EA74769F0E14}">
  <ds:schemaRefs>
    <ds:schemaRef ds:uri="e3af3928-72d3-4b8a-b86b-2250b2499d03"/>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cd2e5554-d44d-4b73-9282-f1389b7766fe"/>
    <ds:schemaRef ds:uri="http://www.w3.org/XML/1998/namespace"/>
    <ds:schemaRef ds:uri="http://purl.org/dc/dcmitype/"/>
  </ds:schemaRefs>
</ds:datastoreItem>
</file>

<file path=customXml/itemProps6.xml><?xml version="1.0" encoding="utf-8"?>
<ds:datastoreItem xmlns:ds="http://schemas.openxmlformats.org/officeDocument/2006/customXml" ds:itemID="{E623CA63-3914-420E-A4FB-73F891E66EA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Input - Claims &amp; Enroll Data</vt:lpstr>
      <vt:lpstr>Input - Relative Values</vt:lpstr>
      <vt:lpstr>Input - Previous Rates</vt:lpstr>
      <vt:lpstr>Calculation - Medical</vt:lpstr>
      <vt:lpstr>Calculation - NetCare</vt:lpstr>
      <vt:lpstr>Calculation - Dental</vt:lpstr>
      <vt:lpstr>Calculation - Composite Rates</vt:lpstr>
      <vt:lpstr>Medical Migration</vt:lpstr>
      <vt:lpstr>Exhibit - Budget Rates</vt:lpstr>
      <vt:lpstr>Exhibit - Contribution Rates</vt:lpstr>
      <vt:lpstr>Exhibit - Contrib Supplement</vt:lpstr>
      <vt:lpstr>Exhibit - 80-20 Summary</vt:lpstr>
      <vt:lpstr>Exhibit - 80-20 Detail non-SFO</vt:lpstr>
      <vt:lpstr>Exhibit - 80-20 Detail SFO</vt:lpstr>
    </vt:vector>
  </TitlesOfParts>
  <Company>United Airlines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2022_United_Pricing_Exhibits_(Preliminary)_v3</dc:title>
  <dc:creator>Douglas, Jonathan</dc:creator>
  <cp:lastModifiedBy>rwctlc</cp:lastModifiedBy>
  <dcterms:created xsi:type="dcterms:W3CDTF">2015-04-23T14:29:15Z</dcterms:created>
  <dcterms:modified xsi:type="dcterms:W3CDTF">2021-10-07T13:15:33Z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0x010100725E60EF2E824CBB9F9F6219DD094B09A1B2C2D1005A276BD7043D0A48BB55F5B6FE17A07A</vt:lpwstr>
  </property>
  <property fmtid="{D5CDD505-2E9C-101B-9397-08002B2CF9AE}" pid="3" name="_dlc_policyId">
    <vt:lpwstr>0x010100725E60EF2E824CBB9F9F6219DD094B09A1B2C2D1|-122337073</vt:lpwstr>
  </property>
  <property fmtid="{D5CDD505-2E9C-101B-9397-08002B2CF9AE}" pid="4" name="ItemRetentionFormula">
    <vt:lpwstr>&lt;formula id="Microsoft.Office.RecordsManagement.PolicyFeatures.Expiration.Formula.BuiltIn"&gt;&lt;number&gt;2&lt;/number&gt;&lt;property&gt;Modified&lt;/property&gt;&lt;propertyId&gt;28cf69c5-fa48-462a-b5cd-27b6f9d2bd5f&lt;/propertyId&gt;&lt;period&gt;years&lt;/period&gt;&lt;/formula&gt;</vt:lpwstr>
  </property>
  <property fmtid="{D5CDD505-2E9C-101B-9397-08002B2CF9AE}" pid="5" name="MSIP_Label_d347b247-e90e-43a3-9d7b-004f14ae6873_Enabled">
    <vt:lpwstr>true</vt:lpwstr>
  </property>
  <property fmtid="{D5CDD505-2E9C-101B-9397-08002B2CF9AE}" pid="6" name="MSIP_Label_d347b247-e90e-43a3-9d7b-004f14ae6873_SetDate">
    <vt:lpwstr>2021-06-24T19:44:27Z</vt:lpwstr>
  </property>
  <property fmtid="{D5CDD505-2E9C-101B-9397-08002B2CF9AE}" pid="7" name="MSIP_Label_d347b247-e90e-43a3-9d7b-004f14ae6873_Method">
    <vt:lpwstr>Standard</vt:lpwstr>
  </property>
  <property fmtid="{D5CDD505-2E9C-101B-9397-08002B2CF9AE}" pid="8" name="MSIP_Label_d347b247-e90e-43a3-9d7b-004f14ae6873_Name">
    <vt:lpwstr>d347b247-e90e-43a3-9d7b-004f14ae6873</vt:lpwstr>
  </property>
  <property fmtid="{D5CDD505-2E9C-101B-9397-08002B2CF9AE}" pid="9" name="MSIP_Label_d347b247-e90e-43a3-9d7b-004f14ae6873_SiteId">
    <vt:lpwstr>76e3921f-489b-4b7e-9547-9ea297add9b5</vt:lpwstr>
  </property>
  <property fmtid="{D5CDD505-2E9C-101B-9397-08002B2CF9AE}" pid="10" name="MSIP_Label_d347b247-e90e-43a3-9d7b-004f14ae6873_ActionId">
    <vt:lpwstr>bfa696c8-2a7c-43cc-b8d1-66e6694be739</vt:lpwstr>
  </property>
  <property fmtid="{D5CDD505-2E9C-101B-9397-08002B2CF9AE}" pid="11" name="MSIP_Label_d347b247-e90e-43a3-9d7b-004f14ae6873_ContentBits">
    <vt:lpwstr>0</vt:lpwstr>
  </property>
</Properties>
</file>